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Gymnázium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'001 - Gymnázium'!$C$105:$K$1416</definedName>
    <definedName name="_xlnm.Print_Area" localSheetId="1">'001 - Gymnázium'!$C$4:$J$36,'001 - Gymnázium'!$C$42:$J$87,'001 - Gymnázium'!$C$93:$K$1416</definedName>
    <definedName name="_xlnm.Print_Titles" localSheetId="1">'001 - Gymnázium'!$105:$105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415"/>
  <c r="BH1415"/>
  <c r="BG1415"/>
  <c r="BF1415"/>
  <c r="T1415"/>
  <c r="R1415"/>
  <c r="P1415"/>
  <c r="BK1415"/>
  <c r="J1415"/>
  <c r="BE1415"/>
  <c r="BI1413"/>
  <c r="BH1413"/>
  <c r="BG1413"/>
  <c r="BF1413"/>
  <c r="T1413"/>
  <c r="R1413"/>
  <c r="P1413"/>
  <c r="BK1413"/>
  <c r="J1413"/>
  <c r="BE1413"/>
  <c r="BI1411"/>
  <c r="BH1411"/>
  <c r="BG1411"/>
  <c r="BF1411"/>
  <c r="T1411"/>
  <c r="T1410"/>
  <c r="R1411"/>
  <c r="R1410"/>
  <c r="P1411"/>
  <c r="P1410"/>
  <c r="BK1411"/>
  <c r="BK1410"/>
  <c r="J1410"/>
  <c r="J1411"/>
  <c r="BE1411"/>
  <c r="J86"/>
  <c r="BI1408"/>
  <c r="BH1408"/>
  <c r="BG1408"/>
  <c r="BF1408"/>
  <c r="T1408"/>
  <c r="R1408"/>
  <c r="P1408"/>
  <c r="BK1408"/>
  <c r="J1408"/>
  <c r="BE1408"/>
  <c r="BI1406"/>
  <c r="BH1406"/>
  <c r="BG1406"/>
  <c r="BF1406"/>
  <c r="T1406"/>
  <c r="R1406"/>
  <c r="P1406"/>
  <c r="BK1406"/>
  <c r="J1406"/>
  <c r="BE1406"/>
  <c r="BI1404"/>
  <c r="BH1404"/>
  <c r="BG1404"/>
  <c r="BF1404"/>
  <c r="T1404"/>
  <c r="R1404"/>
  <c r="P1404"/>
  <c r="BK1404"/>
  <c r="J1404"/>
  <c r="BE1404"/>
  <c r="BI1402"/>
  <c r="BH1402"/>
  <c r="BG1402"/>
  <c r="BF1402"/>
  <c r="T1402"/>
  <c r="R1402"/>
  <c r="P1402"/>
  <c r="BK1402"/>
  <c r="J1402"/>
  <c r="BE1402"/>
  <c r="BI1400"/>
  <c r="BH1400"/>
  <c r="BG1400"/>
  <c r="BF1400"/>
  <c r="T1400"/>
  <c r="R1400"/>
  <c r="P1400"/>
  <c r="BK1400"/>
  <c r="J1400"/>
  <c r="BE1400"/>
  <c r="BI1398"/>
  <c r="BH1398"/>
  <c r="BG1398"/>
  <c r="BF1398"/>
  <c r="T1398"/>
  <c r="R1398"/>
  <c r="P1398"/>
  <c r="BK1398"/>
  <c r="J1398"/>
  <c r="BE1398"/>
  <c r="BI1396"/>
  <c r="BH1396"/>
  <c r="BG1396"/>
  <c r="BF1396"/>
  <c r="T1396"/>
  <c r="R1396"/>
  <c r="P1396"/>
  <c r="BK1396"/>
  <c r="J1396"/>
  <c r="BE1396"/>
  <c r="BI1394"/>
  <c r="BH1394"/>
  <c r="BG1394"/>
  <c r="BF1394"/>
  <c r="T1394"/>
  <c r="R1394"/>
  <c r="P1394"/>
  <c r="BK1394"/>
  <c r="J1394"/>
  <c r="BE1394"/>
  <c r="BI1392"/>
  <c r="BH1392"/>
  <c r="BG1392"/>
  <c r="BF1392"/>
  <c r="T1392"/>
  <c r="R1392"/>
  <c r="P1392"/>
  <c r="BK1392"/>
  <c r="J1392"/>
  <c r="BE1392"/>
  <c r="BI1391"/>
  <c r="BH1391"/>
  <c r="BG1391"/>
  <c r="BF1391"/>
  <c r="T1391"/>
  <c r="R1391"/>
  <c r="P1391"/>
  <c r="BK1391"/>
  <c r="J1391"/>
  <c r="BE1391"/>
  <c r="BI1389"/>
  <c r="BH1389"/>
  <c r="BG1389"/>
  <c r="BF1389"/>
  <c r="T1389"/>
  <c r="T1388"/>
  <c r="T1387"/>
  <c r="R1389"/>
  <c r="R1388"/>
  <c r="R1387"/>
  <c r="P1389"/>
  <c r="P1388"/>
  <c r="P1387"/>
  <c r="BK1389"/>
  <c r="BK1388"/>
  <c r="J1388"/>
  <c r="BK1387"/>
  <c r="J1387"/>
  <c r="J1389"/>
  <c r="BE1389"/>
  <c r="J85"/>
  <c r="J84"/>
  <c r="BI1383"/>
  <c r="BH1383"/>
  <c r="BG1383"/>
  <c r="BF1383"/>
  <c r="T1383"/>
  <c r="T1382"/>
  <c r="T1381"/>
  <c r="R1383"/>
  <c r="R1382"/>
  <c r="R1381"/>
  <c r="P1383"/>
  <c r="P1382"/>
  <c r="P1381"/>
  <c r="BK1383"/>
  <c r="BK1382"/>
  <c r="J1382"/>
  <c r="BK1381"/>
  <c r="J1381"/>
  <c r="J1383"/>
  <c r="BE1383"/>
  <c r="J83"/>
  <c r="J82"/>
  <c r="BI1378"/>
  <c r="BH1378"/>
  <c r="BG1378"/>
  <c r="BF1378"/>
  <c r="T1378"/>
  <c r="T1377"/>
  <c r="R1378"/>
  <c r="R1377"/>
  <c r="P1378"/>
  <c r="P1377"/>
  <c r="BK1378"/>
  <c r="BK1377"/>
  <c r="J1377"/>
  <c r="J1378"/>
  <c r="BE1378"/>
  <c r="J81"/>
  <c r="BI1375"/>
  <c r="BH1375"/>
  <c r="BG1375"/>
  <c r="BF1375"/>
  <c r="T1375"/>
  <c r="T1374"/>
  <c r="R1375"/>
  <c r="R1374"/>
  <c r="P1375"/>
  <c r="P1374"/>
  <c r="BK1375"/>
  <c r="BK1374"/>
  <c r="J1374"/>
  <c r="J1375"/>
  <c r="BE1375"/>
  <c r="J80"/>
  <c r="BI1373"/>
  <c r="BH1373"/>
  <c r="BG1373"/>
  <c r="BF1373"/>
  <c r="T1373"/>
  <c r="R1373"/>
  <c r="P1373"/>
  <c r="BK1373"/>
  <c r="J1373"/>
  <c r="BE1373"/>
  <c r="BI1372"/>
  <c r="BH1372"/>
  <c r="BG1372"/>
  <c r="BF1372"/>
  <c r="T1372"/>
  <c r="R1372"/>
  <c r="P1372"/>
  <c r="BK1372"/>
  <c r="J1372"/>
  <c r="BE1372"/>
  <c r="BI1370"/>
  <c r="BH1370"/>
  <c r="BG1370"/>
  <c r="BF1370"/>
  <c r="T1370"/>
  <c r="T1369"/>
  <c r="R1370"/>
  <c r="R1369"/>
  <c r="P1370"/>
  <c r="P1369"/>
  <c r="BK1370"/>
  <c r="BK1369"/>
  <c r="J1369"/>
  <c r="J1370"/>
  <c r="BE1370"/>
  <c r="J79"/>
  <c r="BI1366"/>
  <c r="BH1366"/>
  <c r="BG1366"/>
  <c r="BF1366"/>
  <c r="T1366"/>
  <c r="R1366"/>
  <c r="P1366"/>
  <c r="BK1366"/>
  <c r="J1366"/>
  <c r="BE1366"/>
  <c r="BI1365"/>
  <c r="BH1365"/>
  <c r="BG1365"/>
  <c r="BF1365"/>
  <c r="T1365"/>
  <c r="R1365"/>
  <c r="P1365"/>
  <c r="BK1365"/>
  <c r="J1365"/>
  <c r="BE1365"/>
  <c r="BI1360"/>
  <c r="BH1360"/>
  <c r="BG1360"/>
  <c r="BF1360"/>
  <c r="T1360"/>
  <c r="R1360"/>
  <c r="P1360"/>
  <c r="BK1360"/>
  <c r="J1360"/>
  <c r="BE1360"/>
  <c r="BI1355"/>
  <c r="BH1355"/>
  <c r="BG1355"/>
  <c r="BF1355"/>
  <c r="T1355"/>
  <c r="R1355"/>
  <c r="P1355"/>
  <c r="BK1355"/>
  <c r="J1355"/>
  <c r="BE1355"/>
  <c r="BI1350"/>
  <c r="BH1350"/>
  <c r="BG1350"/>
  <c r="BF1350"/>
  <c r="T1350"/>
  <c r="R1350"/>
  <c r="P1350"/>
  <c r="BK1350"/>
  <c r="J1350"/>
  <c r="BE1350"/>
  <c r="BI1345"/>
  <c r="BH1345"/>
  <c r="BG1345"/>
  <c r="BF1345"/>
  <c r="T1345"/>
  <c r="R1345"/>
  <c r="P1345"/>
  <c r="BK1345"/>
  <c r="J1345"/>
  <c r="BE1345"/>
  <c r="BI1340"/>
  <c r="BH1340"/>
  <c r="BG1340"/>
  <c r="BF1340"/>
  <c r="T1340"/>
  <c r="R1340"/>
  <c r="P1340"/>
  <c r="BK1340"/>
  <c r="J1340"/>
  <c r="BE1340"/>
  <c r="BI1335"/>
  <c r="BH1335"/>
  <c r="BG1335"/>
  <c r="BF1335"/>
  <c r="T1335"/>
  <c r="R1335"/>
  <c r="P1335"/>
  <c r="BK1335"/>
  <c r="J1335"/>
  <c r="BE1335"/>
  <c r="BI1330"/>
  <c r="BH1330"/>
  <c r="BG1330"/>
  <c r="BF1330"/>
  <c r="T1330"/>
  <c r="R1330"/>
  <c r="P1330"/>
  <c r="BK1330"/>
  <c r="J1330"/>
  <c r="BE1330"/>
  <c r="BI1326"/>
  <c r="BH1326"/>
  <c r="BG1326"/>
  <c r="BF1326"/>
  <c r="T1326"/>
  <c r="R1326"/>
  <c r="P1326"/>
  <c r="BK1326"/>
  <c r="J1326"/>
  <c r="BE1326"/>
  <c r="BI1321"/>
  <c r="BH1321"/>
  <c r="BG1321"/>
  <c r="BF1321"/>
  <c r="T1321"/>
  <c r="R1321"/>
  <c r="P1321"/>
  <c r="BK1321"/>
  <c r="J1321"/>
  <c r="BE1321"/>
  <c r="BI1316"/>
  <c r="BH1316"/>
  <c r="BG1316"/>
  <c r="BF1316"/>
  <c r="T1316"/>
  <c r="R1316"/>
  <c r="P1316"/>
  <c r="BK1316"/>
  <c r="J1316"/>
  <c r="BE1316"/>
  <c r="BI1311"/>
  <c r="BH1311"/>
  <c r="BG1311"/>
  <c r="BF1311"/>
  <c r="T1311"/>
  <c r="R1311"/>
  <c r="P1311"/>
  <c r="BK1311"/>
  <c r="J1311"/>
  <c r="BE1311"/>
  <c r="BI1306"/>
  <c r="BH1306"/>
  <c r="BG1306"/>
  <c r="BF1306"/>
  <c r="T1306"/>
  <c r="R1306"/>
  <c r="P1306"/>
  <c r="BK1306"/>
  <c r="J1306"/>
  <c r="BE1306"/>
  <c r="BI1301"/>
  <c r="BH1301"/>
  <c r="BG1301"/>
  <c r="BF1301"/>
  <c r="T1301"/>
  <c r="R1301"/>
  <c r="P1301"/>
  <c r="BK1301"/>
  <c r="J1301"/>
  <c r="BE1301"/>
  <c r="BI1296"/>
  <c r="BH1296"/>
  <c r="BG1296"/>
  <c r="BF1296"/>
  <c r="T1296"/>
  <c r="R1296"/>
  <c r="P1296"/>
  <c r="BK1296"/>
  <c r="J1296"/>
  <c r="BE1296"/>
  <c r="BI1291"/>
  <c r="BH1291"/>
  <c r="BG1291"/>
  <c r="BF1291"/>
  <c r="T1291"/>
  <c r="R1291"/>
  <c r="P1291"/>
  <c r="BK1291"/>
  <c r="J1291"/>
  <c r="BE1291"/>
  <c r="BI1286"/>
  <c r="BH1286"/>
  <c r="BG1286"/>
  <c r="BF1286"/>
  <c r="T1286"/>
  <c r="R1286"/>
  <c r="P1286"/>
  <c r="BK1286"/>
  <c r="J1286"/>
  <c r="BE1286"/>
  <c r="BI1281"/>
  <c r="BH1281"/>
  <c r="BG1281"/>
  <c r="BF1281"/>
  <c r="T1281"/>
  <c r="R1281"/>
  <c r="P1281"/>
  <c r="BK1281"/>
  <c r="J1281"/>
  <c r="BE1281"/>
  <c r="BI1276"/>
  <c r="BH1276"/>
  <c r="BG1276"/>
  <c r="BF1276"/>
  <c r="T1276"/>
  <c r="R1276"/>
  <c r="P1276"/>
  <c r="BK1276"/>
  <c r="J1276"/>
  <c r="BE1276"/>
  <c r="BI1272"/>
  <c r="BH1272"/>
  <c r="BG1272"/>
  <c r="BF1272"/>
  <c r="T1272"/>
  <c r="R1272"/>
  <c r="P1272"/>
  <c r="BK1272"/>
  <c r="J1272"/>
  <c r="BE1272"/>
  <c r="BI1267"/>
  <c r="BH1267"/>
  <c r="BG1267"/>
  <c r="BF1267"/>
  <c r="T1267"/>
  <c r="R1267"/>
  <c r="P1267"/>
  <c r="BK1267"/>
  <c r="J1267"/>
  <c r="BE1267"/>
  <c r="BI1262"/>
  <c r="BH1262"/>
  <c r="BG1262"/>
  <c r="BF1262"/>
  <c r="T1262"/>
  <c r="R1262"/>
  <c r="P1262"/>
  <c r="BK1262"/>
  <c r="J1262"/>
  <c r="BE1262"/>
  <c r="BI1257"/>
  <c r="BH1257"/>
  <c r="BG1257"/>
  <c r="BF1257"/>
  <c r="T1257"/>
  <c r="T1256"/>
  <c r="R1257"/>
  <c r="R1256"/>
  <c r="P1257"/>
  <c r="P1256"/>
  <c r="BK1257"/>
  <c r="BK1256"/>
  <c r="J1256"/>
  <c r="J1257"/>
  <c r="BE1257"/>
  <c r="J78"/>
  <c r="BI1252"/>
  <c r="BH1252"/>
  <c r="BG1252"/>
  <c r="BF1252"/>
  <c r="T1252"/>
  <c r="R1252"/>
  <c r="P1252"/>
  <c r="BK1252"/>
  <c r="J1252"/>
  <c r="BE1252"/>
  <c r="BI1248"/>
  <c r="BH1248"/>
  <c r="BG1248"/>
  <c r="BF1248"/>
  <c r="T1248"/>
  <c r="R1248"/>
  <c r="P1248"/>
  <c r="BK1248"/>
  <c r="J1248"/>
  <c r="BE1248"/>
  <c r="BI1244"/>
  <c r="BH1244"/>
  <c r="BG1244"/>
  <c r="BF1244"/>
  <c r="T1244"/>
  <c r="R1244"/>
  <c r="P1244"/>
  <c r="BK1244"/>
  <c r="J1244"/>
  <c r="BE1244"/>
  <c r="BI1240"/>
  <c r="BH1240"/>
  <c r="BG1240"/>
  <c r="BF1240"/>
  <c r="T1240"/>
  <c r="R1240"/>
  <c r="P1240"/>
  <c r="BK1240"/>
  <c r="J1240"/>
  <c r="BE1240"/>
  <c r="BI1236"/>
  <c r="BH1236"/>
  <c r="BG1236"/>
  <c r="BF1236"/>
  <c r="T1236"/>
  <c r="R1236"/>
  <c r="P1236"/>
  <c r="BK1236"/>
  <c r="J1236"/>
  <c r="BE1236"/>
  <c r="BI1232"/>
  <c r="BH1232"/>
  <c r="BG1232"/>
  <c r="BF1232"/>
  <c r="T1232"/>
  <c r="R1232"/>
  <c r="P1232"/>
  <c r="BK1232"/>
  <c r="J1232"/>
  <c r="BE1232"/>
  <c r="BI1228"/>
  <c r="BH1228"/>
  <c r="BG1228"/>
  <c r="BF1228"/>
  <c r="T1228"/>
  <c r="R1228"/>
  <c r="P1228"/>
  <c r="BK1228"/>
  <c r="J1228"/>
  <c r="BE1228"/>
  <c r="BI1224"/>
  <c r="BH1224"/>
  <c r="BG1224"/>
  <c r="BF1224"/>
  <c r="T1224"/>
  <c r="R1224"/>
  <c r="P1224"/>
  <c r="BK1224"/>
  <c r="J1224"/>
  <c r="BE1224"/>
  <c r="BI1220"/>
  <c r="BH1220"/>
  <c r="BG1220"/>
  <c r="BF1220"/>
  <c r="T1220"/>
  <c r="R1220"/>
  <c r="P1220"/>
  <c r="BK1220"/>
  <c r="J1220"/>
  <c r="BE1220"/>
  <c r="BI1216"/>
  <c r="BH1216"/>
  <c r="BG1216"/>
  <c r="BF1216"/>
  <c r="T1216"/>
  <c r="R1216"/>
  <c r="P1216"/>
  <c r="BK1216"/>
  <c r="J1216"/>
  <c r="BE1216"/>
  <c r="BI1212"/>
  <c r="BH1212"/>
  <c r="BG1212"/>
  <c r="BF1212"/>
  <c r="T1212"/>
  <c r="R1212"/>
  <c r="P1212"/>
  <c r="BK1212"/>
  <c r="J1212"/>
  <c r="BE1212"/>
  <c r="BI1208"/>
  <c r="BH1208"/>
  <c r="BG1208"/>
  <c r="BF1208"/>
  <c r="T1208"/>
  <c r="R1208"/>
  <c r="P1208"/>
  <c r="BK1208"/>
  <c r="J1208"/>
  <c r="BE1208"/>
  <c r="BI1204"/>
  <c r="BH1204"/>
  <c r="BG1204"/>
  <c r="BF1204"/>
  <c r="T1204"/>
  <c r="R1204"/>
  <c r="P1204"/>
  <c r="BK1204"/>
  <c r="J1204"/>
  <c r="BE1204"/>
  <c r="BI1200"/>
  <c r="BH1200"/>
  <c r="BG1200"/>
  <c r="BF1200"/>
  <c r="T1200"/>
  <c r="R1200"/>
  <c r="P1200"/>
  <c r="BK1200"/>
  <c r="J1200"/>
  <c r="BE1200"/>
  <c r="BI1196"/>
  <c r="BH1196"/>
  <c r="BG1196"/>
  <c r="BF1196"/>
  <c r="T1196"/>
  <c r="R1196"/>
  <c r="P1196"/>
  <c r="BK1196"/>
  <c r="J1196"/>
  <c r="BE1196"/>
  <c r="BI1192"/>
  <c r="BH1192"/>
  <c r="BG1192"/>
  <c r="BF1192"/>
  <c r="T1192"/>
  <c r="R1192"/>
  <c r="P1192"/>
  <c r="BK1192"/>
  <c r="J1192"/>
  <c r="BE1192"/>
  <c r="BI1188"/>
  <c r="BH1188"/>
  <c r="BG1188"/>
  <c r="BF1188"/>
  <c r="T1188"/>
  <c r="R1188"/>
  <c r="P1188"/>
  <c r="BK1188"/>
  <c r="J1188"/>
  <c r="BE1188"/>
  <c r="BI1184"/>
  <c r="BH1184"/>
  <c r="BG1184"/>
  <c r="BF1184"/>
  <c r="T1184"/>
  <c r="R1184"/>
  <c r="P1184"/>
  <c r="BK1184"/>
  <c r="J1184"/>
  <c r="BE1184"/>
  <c r="BI1180"/>
  <c r="BH1180"/>
  <c r="BG1180"/>
  <c r="BF1180"/>
  <c r="T1180"/>
  <c r="R1180"/>
  <c r="P1180"/>
  <c r="BK1180"/>
  <c r="J1180"/>
  <c r="BE1180"/>
  <c r="BI1176"/>
  <c r="BH1176"/>
  <c r="BG1176"/>
  <c r="BF1176"/>
  <c r="T1176"/>
  <c r="R1176"/>
  <c r="P1176"/>
  <c r="BK1176"/>
  <c r="J1176"/>
  <c r="BE1176"/>
  <c r="BI1172"/>
  <c r="BH1172"/>
  <c r="BG1172"/>
  <c r="BF1172"/>
  <c r="T1172"/>
  <c r="R1172"/>
  <c r="P1172"/>
  <c r="BK1172"/>
  <c r="J1172"/>
  <c r="BE1172"/>
  <c r="BI1171"/>
  <c r="BH1171"/>
  <c r="BG1171"/>
  <c r="BF1171"/>
  <c r="T1171"/>
  <c r="R1171"/>
  <c r="P1171"/>
  <c r="BK1171"/>
  <c r="J1171"/>
  <c r="BE1171"/>
  <c r="BI1166"/>
  <c r="BH1166"/>
  <c r="BG1166"/>
  <c r="BF1166"/>
  <c r="T1166"/>
  <c r="R1166"/>
  <c r="P1166"/>
  <c r="BK1166"/>
  <c r="J1166"/>
  <c r="BE1166"/>
  <c r="BI1160"/>
  <c r="BH1160"/>
  <c r="BG1160"/>
  <c r="BF1160"/>
  <c r="T1160"/>
  <c r="R1160"/>
  <c r="P1160"/>
  <c r="BK1160"/>
  <c r="J1160"/>
  <c r="BE1160"/>
  <c r="BI1152"/>
  <c r="BH1152"/>
  <c r="BG1152"/>
  <c r="BF1152"/>
  <c r="T1152"/>
  <c r="R1152"/>
  <c r="P1152"/>
  <c r="BK1152"/>
  <c r="J1152"/>
  <c r="BE1152"/>
  <c r="BI1148"/>
  <c r="BH1148"/>
  <c r="BG1148"/>
  <c r="BF1148"/>
  <c r="T1148"/>
  <c r="R1148"/>
  <c r="P1148"/>
  <c r="BK1148"/>
  <c r="J1148"/>
  <c r="BE1148"/>
  <c r="BI1144"/>
  <c r="BH1144"/>
  <c r="BG1144"/>
  <c r="BF1144"/>
  <c r="T1144"/>
  <c r="R1144"/>
  <c r="P1144"/>
  <c r="BK1144"/>
  <c r="J1144"/>
  <c r="BE1144"/>
  <c r="BI1135"/>
  <c r="BH1135"/>
  <c r="BG1135"/>
  <c r="BF1135"/>
  <c r="T1135"/>
  <c r="R1135"/>
  <c r="P1135"/>
  <c r="BK1135"/>
  <c r="J1135"/>
  <c r="BE1135"/>
  <c r="BI1131"/>
  <c r="BH1131"/>
  <c r="BG1131"/>
  <c r="BF1131"/>
  <c r="T1131"/>
  <c r="T1130"/>
  <c r="R1131"/>
  <c r="R1130"/>
  <c r="P1131"/>
  <c r="P1130"/>
  <c r="BK1131"/>
  <c r="BK1130"/>
  <c r="J1130"/>
  <c r="J1131"/>
  <c r="BE1131"/>
  <c r="J77"/>
  <c r="BI1129"/>
  <c r="BH1129"/>
  <c r="BG1129"/>
  <c r="BF1129"/>
  <c r="T1129"/>
  <c r="R1129"/>
  <c r="P1129"/>
  <c r="BK1129"/>
  <c r="J1129"/>
  <c r="BE1129"/>
  <c r="BI1125"/>
  <c r="BH1125"/>
  <c r="BG1125"/>
  <c r="BF1125"/>
  <c r="T1125"/>
  <c r="R1125"/>
  <c r="P1125"/>
  <c r="BK1125"/>
  <c r="J1125"/>
  <c r="BE1125"/>
  <c r="BI1116"/>
  <c r="BH1116"/>
  <c r="BG1116"/>
  <c r="BF1116"/>
  <c r="T1116"/>
  <c r="R1116"/>
  <c r="P1116"/>
  <c r="BK1116"/>
  <c r="J1116"/>
  <c r="BE1116"/>
  <c r="BI1112"/>
  <c r="BH1112"/>
  <c r="BG1112"/>
  <c r="BF1112"/>
  <c r="T1112"/>
  <c r="R1112"/>
  <c r="P1112"/>
  <c r="BK1112"/>
  <c r="J1112"/>
  <c r="BE1112"/>
  <c r="BI1108"/>
  <c r="BH1108"/>
  <c r="BG1108"/>
  <c r="BF1108"/>
  <c r="T1108"/>
  <c r="R1108"/>
  <c r="P1108"/>
  <c r="BK1108"/>
  <c r="J1108"/>
  <c r="BE1108"/>
  <c r="BI1104"/>
  <c r="BH1104"/>
  <c r="BG1104"/>
  <c r="BF1104"/>
  <c r="T1104"/>
  <c r="R1104"/>
  <c r="P1104"/>
  <c r="BK1104"/>
  <c r="J1104"/>
  <c r="BE1104"/>
  <c r="BI1100"/>
  <c r="BH1100"/>
  <c r="BG1100"/>
  <c r="BF1100"/>
  <c r="T1100"/>
  <c r="R1100"/>
  <c r="P1100"/>
  <c r="BK1100"/>
  <c r="J1100"/>
  <c r="BE1100"/>
  <c r="BI1096"/>
  <c r="BH1096"/>
  <c r="BG1096"/>
  <c r="BF1096"/>
  <c r="T1096"/>
  <c r="R1096"/>
  <c r="P1096"/>
  <c r="BK1096"/>
  <c r="J1096"/>
  <c r="BE1096"/>
  <c r="BI1091"/>
  <c r="BH1091"/>
  <c r="BG1091"/>
  <c r="BF1091"/>
  <c r="T1091"/>
  <c r="R1091"/>
  <c r="P1091"/>
  <c r="BK1091"/>
  <c r="J1091"/>
  <c r="BE1091"/>
  <c r="BI1087"/>
  <c r="BH1087"/>
  <c r="BG1087"/>
  <c r="BF1087"/>
  <c r="T1087"/>
  <c r="R1087"/>
  <c r="P1087"/>
  <c r="BK1087"/>
  <c r="J1087"/>
  <c r="BE1087"/>
  <c r="BI1083"/>
  <c r="BH1083"/>
  <c r="BG1083"/>
  <c r="BF1083"/>
  <c r="T1083"/>
  <c r="R1083"/>
  <c r="P1083"/>
  <c r="BK1083"/>
  <c r="J1083"/>
  <c r="BE1083"/>
  <c r="BI1080"/>
  <c r="BH1080"/>
  <c r="BG1080"/>
  <c r="BF1080"/>
  <c r="T1080"/>
  <c r="R1080"/>
  <c r="P1080"/>
  <c r="BK1080"/>
  <c r="J1080"/>
  <c r="BE1080"/>
  <c r="BI1077"/>
  <c r="BH1077"/>
  <c r="BG1077"/>
  <c r="BF1077"/>
  <c r="T1077"/>
  <c r="R1077"/>
  <c r="P1077"/>
  <c r="BK1077"/>
  <c r="J1077"/>
  <c r="BE1077"/>
  <c r="BI1075"/>
  <c r="BH1075"/>
  <c r="BG1075"/>
  <c r="BF1075"/>
  <c r="T1075"/>
  <c r="R1075"/>
  <c r="P1075"/>
  <c r="BK1075"/>
  <c r="J1075"/>
  <c r="BE1075"/>
  <c r="BI1073"/>
  <c r="BH1073"/>
  <c r="BG1073"/>
  <c r="BF1073"/>
  <c r="T1073"/>
  <c r="R1073"/>
  <c r="P1073"/>
  <c r="BK1073"/>
  <c r="J1073"/>
  <c r="BE1073"/>
  <c r="BI1070"/>
  <c r="BH1070"/>
  <c r="BG1070"/>
  <c r="BF1070"/>
  <c r="T1070"/>
  <c r="R1070"/>
  <c r="P1070"/>
  <c r="BK1070"/>
  <c r="J1070"/>
  <c r="BE1070"/>
  <c r="BI1067"/>
  <c r="BH1067"/>
  <c r="BG1067"/>
  <c r="BF1067"/>
  <c r="T1067"/>
  <c r="R1067"/>
  <c r="P1067"/>
  <c r="BK1067"/>
  <c r="J1067"/>
  <c r="BE1067"/>
  <c r="BI1063"/>
  <c r="BH1063"/>
  <c r="BG1063"/>
  <c r="BF1063"/>
  <c r="T1063"/>
  <c r="R1063"/>
  <c r="P1063"/>
  <c r="BK1063"/>
  <c r="J1063"/>
  <c r="BE1063"/>
  <c r="BI1061"/>
  <c r="BH1061"/>
  <c r="BG1061"/>
  <c r="BF1061"/>
  <c r="T1061"/>
  <c r="R1061"/>
  <c r="P1061"/>
  <c r="BK1061"/>
  <c r="J1061"/>
  <c r="BE1061"/>
  <c r="BI1052"/>
  <c r="BH1052"/>
  <c r="BG1052"/>
  <c r="BF1052"/>
  <c r="T1052"/>
  <c r="R1052"/>
  <c r="P1052"/>
  <c r="BK1052"/>
  <c r="J1052"/>
  <c r="BE1052"/>
  <c r="BI1048"/>
  <c r="BH1048"/>
  <c r="BG1048"/>
  <c r="BF1048"/>
  <c r="T1048"/>
  <c r="R1048"/>
  <c r="P1048"/>
  <c r="BK1048"/>
  <c r="J1048"/>
  <c r="BE1048"/>
  <c r="BI1041"/>
  <c r="BH1041"/>
  <c r="BG1041"/>
  <c r="BF1041"/>
  <c r="T1041"/>
  <c r="R1041"/>
  <c r="P1041"/>
  <c r="BK1041"/>
  <c r="J1041"/>
  <c r="BE1041"/>
  <c r="BI1037"/>
  <c r="BH1037"/>
  <c r="BG1037"/>
  <c r="BF1037"/>
  <c r="T1037"/>
  <c r="R1037"/>
  <c r="P1037"/>
  <c r="BK1037"/>
  <c r="J1037"/>
  <c r="BE1037"/>
  <c r="BI1035"/>
  <c r="BH1035"/>
  <c r="BG1035"/>
  <c r="BF1035"/>
  <c r="T1035"/>
  <c r="R1035"/>
  <c r="P1035"/>
  <c r="BK1035"/>
  <c r="J1035"/>
  <c r="BE1035"/>
  <c r="BI1033"/>
  <c r="BH1033"/>
  <c r="BG1033"/>
  <c r="BF1033"/>
  <c r="T1033"/>
  <c r="R1033"/>
  <c r="P1033"/>
  <c r="BK1033"/>
  <c r="J1033"/>
  <c r="BE1033"/>
  <c r="BI1032"/>
  <c r="BH1032"/>
  <c r="BG1032"/>
  <c r="BF1032"/>
  <c r="T1032"/>
  <c r="R1032"/>
  <c r="P1032"/>
  <c r="BK1032"/>
  <c r="J1032"/>
  <c r="BE1032"/>
  <c r="BI1028"/>
  <c r="BH1028"/>
  <c r="BG1028"/>
  <c r="BF1028"/>
  <c r="T1028"/>
  <c r="R1028"/>
  <c r="P1028"/>
  <c r="BK1028"/>
  <c r="J1028"/>
  <c r="BE1028"/>
  <c r="BI1026"/>
  <c r="BH1026"/>
  <c r="BG1026"/>
  <c r="BF1026"/>
  <c r="T1026"/>
  <c r="T1025"/>
  <c r="R1026"/>
  <c r="R1025"/>
  <c r="P1026"/>
  <c r="P1025"/>
  <c r="BK1026"/>
  <c r="BK1025"/>
  <c r="J1025"/>
  <c r="J1026"/>
  <c r="BE1026"/>
  <c r="J76"/>
  <c r="BI1024"/>
  <c r="BH1024"/>
  <c r="BG1024"/>
  <c r="BF1024"/>
  <c r="T1024"/>
  <c r="R1024"/>
  <c r="P1024"/>
  <c r="BK1024"/>
  <c r="J1024"/>
  <c r="BE1024"/>
  <c r="BI1021"/>
  <c r="BH1021"/>
  <c r="BG1021"/>
  <c r="BF1021"/>
  <c r="T1021"/>
  <c r="R1021"/>
  <c r="P1021"/>
  <c r="BK1021"/>
  <c r="J1021"/>
  <c r="BE1021"/>
  <c r="BI1019"/>
  <c r="BH1019"/>
  <c r="BG1019"/>
  <c r="BF1019"/>
  <c r="T1019"/>
  <c r="R1019"/>
  <c r="P1019"/>
  <c r="BK1019"/>
  <c r="J1019"/>
  <c r="BE1019"/>
  <c r="BI1017"/>
  <c r="BH1017"/>
  <c r="BG1017"/>
  <c r="BF1017"/>
  <c r="T1017"/>
  <c r="R1017"/>
  <c r="P1017"/>
  <c r="BK1017"/>
  <c r="J1017"/>
  <c r="BE1017"/>
  <c r="BI1015"/>
  <c r="BH1015"/>
  <c r="BG1015"/>
  <c r="BF1015"/>
  <c r="T1015"/>
  <c r="R1015"/>
  <c r="P1015"/>
  <c r="BK1015"/>
  <c r="J1015"/>
  <c r="BE1015"/>
  <c r="BI1013"/>
  <c r="BH1013"/>
  <c r="BG1013"/>
  <c r="BF1013"/>
  <c r="T1013"/>
  <c r="R1013"/>
  <c r="P1013"/>
  <c r="BK1013"/>
  <c r="J1013"/>
  <c r="BE1013"/>
  <c r="BI1009"/>
  <c r="BH1009"/>
  <c r="BG1009"/>
  <c r="BF1009"/>
  <c r="T1009"/>
  <c r="T1008"/>
  <c r="R1009"/>
  <c r="R1008"/>
  <c r="P1009"/>
  <c r="P1008"/>
  <c r="BK1009"/>
  <c r="BK1008"/>
  <c r="J1008"/>
  <c r="J1009"/>
  <c r="BE1009"/>
  <c r="J75"/>
  <c r="BI1007"/>
  <c r="BH1007"/>
  <c r="BG1007"/>
  <c r="BF1007"/>
  <c r="T1007"/>
  <c r="R1007"/>
  <c r="P1007"/>
  <c r="BK1007"/>
  <c r="J1007"/>
  <c r="BE1007"/>
  <c r="BI1005"/>
  <c r="BH1005"/>
  <c r="BG1005"/>
  <c r="BF1005"/>
  <c r="T1005"/>
  <c r="R1005"/>
  <c r="P1005"/>
  <c r="BK1005"/>
  <c r="J1005"/>
  <c r="BE1005"/>
  <c r="BI1002"/>
  <c r="BH1002"/>
  <c r="BG1002"/>
  <c r="BF1002"/>
  <c r="T1002"/>
  <c r="R1002"/>
  <c r="P1002"/>
  <c r="BK1002"/>
  <c r="J1002"/>
  <c r="BE1002"/>
  <c r="BI999"/>
  <c r="BH999"/>
  <c r="BG999"/>
  <c r="BF999"/>
  <c r="T999"/>
  <c r="R999"/>
  <c r="P999"/>
  <c r="BK999"/>
  <c r="J999"/>
  <c r="BE999"/>
  <c r="BI994"/>
  <c r="BH994"/>
  <c r="BG994"/>
  <c r="BF994"/>
  <c r="T994"/>
  <c r="R994"/>
  <c r="P994"/>
  <c r="BK994"/>
  <c r="J994"/>
  <c r="BE994"/>
  <c r="BI989"/>
  <c r="BH989"/>
  <c r="BG989"/>
  <c r="BF989"/>
  <c r="T989"/>
  <c r="T988"/>
  <c r="R989"/>
  <c r="R988"/>
  <c r="P989"/>
  <c r="P988"/>
  <c r="BK989"/>
  <c r="BK988"/>
  <c r="J988"/>
  <c r="J989"/>
  <c r="BE989"/>
  <c r="J74"/>
  <c r="BI986"/>
  <c r="BH986"/>
  <c r="BG986"/>
  <c r="BF986"/>
  <c r="T986"/>
  <c r="T985"/>
  <c r="R986"/>
  <c r="R985"/>
  <c r="P986"/>
  <c r="P985"/>
  <c r="BK986"/>
  <c r="BK985"/>
  <c r="J985"/>
  <c r="J986"/>
  <c r="BE986"/>
  <c r="J73"/>
  <c r="BI984"/>
  <c r="BH984"/>
  <c r="BG984"/>
  <c r="BF984"/>
  <c r="T984"/>
  <c r="R984"/>
  <c r="P984"/>
  <c r="BK984"/>
  <c r="J984"/>
  <c r="BE984"/>
  <c r="BI980"/>
  <c r="BH980"/>
  <c r="BG980"/>
  <c r="BF980"/>
  <c r="T980"/>
  <c r="R980"/>
  <c r="P980"/>
  <c r="BK980"/>
  <c r="J980"/>
  <c r="BE980"/>
  <c r="BI976"/>
  <c r="BH976"/>
  <c r="BG976"/>
  <c r="BF976"/>
  <c r="T976"/>
  <c r="R976"/>
  <c r="P976"/>
  <c r="BK976"/>
  <c r="J976"/>
  <c r="BE976"/>
  <c r="BI971"/>
  <c r="BH971"/>
  <c r="BG971"/>
  <c r="BF971"/>
  <c r="T971"/>
  <c r="R971"/>
  <c r="P971"/>
  <c r="BK971"/>
  <c r="J971"/>
  <c r="BE971"/>
  <c r="BI963"/>
  <c r="BH963"/>
  <c r="BG963"/>
  <c r="BF963"/>
  <c r="T963"/>
  <c r="T962"/>
  <c r="R963"/>
  <c r="R962"/>
  <c r="P963"/>
  <c r="P962"/>
  <c r="BK963"/>
  <c r="BK962"/>
  <c r="J962"/>
  <c r="J963"/>
  <c r="BE963"/>
  <c r="J72"/>
  <c r="BI958"/>
  <c r="BH958"/>
  <c r="BG958"/>
  <c r="BF958"/>
  <c r="T958"/>
  <c r="R958"/>
  <c r="P958"/>
  <c r="BK958"/>
  <c r="J958"/>
  <c r="BE958"/>
  <c r="BI955"/>
  <c r="BH955"/>
  <c r="BG955"/>
  <c r="BF955"/>
  <c r="T955"/>
  <c r="T954"/>
  <c r="R955"/>
  <c r="R954"/>
  <c r="P955"/>
  <c r="P954"/>
  <c r="BK955"/>
  <c r="BK954"/>
  <c r="J954"/>
  <c r="J955"/>
  <c r="BE955"/>
  <c r="J71"/>
  <c r="BI953"/>
  <c r="BH953"/>
  <c r="BG953"/>
  <c r="BF953"/>
  <c r="T953"/>
  <c r="T952"/>
  <c r="R953"/>
  <c r="R952"/>
  <c r="P953"/>
  <c r="P952"/>
  <c r="BK953"/>
  <c r="BK952"/>
  <c r="J952"/>
  <c r="J953"/>
  <c r="BE953"/>
  <c r="J70"/>
  <c r="BI951"/>
  <c r="BH951"/>
  <c r="BG951"/>
  <c r="BF951"/>
  <c r="T951"/>
  <c r="T950"/>
  <c r="R951"/>
  <c r="R950"/>
  <c r="P951"/>
  <c r="P950"/>
  <c r="BK951"/>
  <c r="BK950"/>
  <c r="J950"/>
  <c r="J951"/>
  <c r="BE951"/>
  <c r="J69"/>
  <c r="BI949"/>
  <c r="BH949"/>
  <c r="BG949"/>
  <c r="BF949"/>
  <c r="T949"/>
  <c r="T948"/>
  <c r="R949"/>
  <c r="R948"/>
  <c r="P949"/>
  <c r="P948"/>
  <c r="BK949"/>
  <c r="BK948"/>
  <c r="J948"/>
  <c r="J949"/>
  <c r="BE949"/>
  <c r="J68"/>
  <c r="BI947"/>
  <c r="BH947"/>
  <c r="BG947"/>
  <c r="BF947"/>
  <c r="T947"/>
  <c r="R947"/>
  <c r="P947"/>
  <c r="BK947"/>
  <c r="J947"/>
  <c r="BE947"/>
  <c r="BI945"/>
  <c r="BH945"/>
  <c r="BG945"/>
  <c r="BF945"/>
  <c r="T945"/>
  <c r="R945"/>
  <c r="P945"/>
  <c r="BK945"/>
  <c r="J945"/>
  <c r="BE945"/>
  <c r="BI944"/>
  <c r="BH944"/>
  <c r="BG944"/>
  <c r="BF944"/>
  <c r="T944"/>
  <c r="R944"/>
  <c r="P944"/>
  <c r="BK944"/>
  <c r="J944"/>
  <c r="BE944"/>
  <c r="BI939"/>
  <c r="BH939"/>
  <c r="BG939"/>
  <c r="BF939"/>
  <c r="T939"/>
  <c r="T938"/>
  <c r="R939"/>
  <c r="R938"/>
  <c r="P939"/>
  <c r="P938"/>
  <c r="BK939"/>
  <c r="BK938"/>
  <c r="J938"/>
  <c r="J939"/>
  <c r="BE939"/>
  <c r="J67"/>
  <c r="BI935"/>
  <c r="BH935"/>
  <c r="BG935"/>
  <c r="BF935"/>
  <c r="T935"/>
  <c r="T934"/>
  <c r="R935"/>
  <c r="R934"/>
  <c r="P935"/>
  <c r="P934"/>
  <c r="BK935"/>
  <c r="BK934"/>
  <c r="J934"/>
  <c r="J935"/>
  <c r="BE935"/>
  <c r="J66"/>
  <c r="BI933"/>
  <c r="BH933"/>
  <c r="BG933"/>
  <c r="BF933"/>
  <c r="T933"/>
  <c r="R933"/>
  <c r="P933"/>
  <c r="BK933"/>
  <c r="J933"/>
  <c r="BE933"/>
  <c r="BI930"/>
  <c r="BH930"/>
  <c r="BG930"/>
  <c r="BF930"/>
  <c r="T930"/>
  <c r="R930"/>
  <c r="P930"/>
  <c r="BK930"/>
  <c r="J930"/>
  <c r="BE930"/>
  <c r="BI929"/>
  <c r="BH929"/>
  <c r="BG929"/>
  <c r="BF929"/>
  <c r="T929"/>
  <c r="R929"/>
  <c r="P929"/>
  <c r="BK929"/>
  <c r="J929"/>
  <c r="BE929"/>
  <c r="BI928"/>
  <c r="BH928"/>
  <c r="BG928"/>
  <c r="BF928"/>
  <c r="T928"/>
  <c r="R928"/>
  <c r="P928"/>
  <c r="BK928"/>
  <c r="J928"/>
  <c r="BE928"/>
  <c r="BI927"/>
  <c r="BH927"/>
  <c r="BG927"/>
  <c r="BF927"/>
  <c r="T927"/>
  <c r="R927"/>
  <c r="P927"/>
  <c r="BK927"/>
  <c r="J927"/>
  <c r="BE927"/>
  <c r="BI926"/>
  <c r="BH926"/>
  <c r="BG926"/>
  <c r="BF926"/>
  <c r="T926"/>
  <c r="R926"/>
  <c r="P926"/>
  <c r="BK926"/>
  <c r="J926"/>
  <c r="BE926"/>
  <c r="BI925"/>
  <c r="BH925"/>
  <c r="BG925"/>
  <c r="BF925"/>
  <c r="T925"/>
  <c r="R925"/>
  <c r="P925"/>
  <c r="BK925"/>
  <c r="J925"/>
  <c r="BE925"/>
  <c r="BI919"/>
  <c r="BH919"/>
  <c r="BG919"/>
  <c r="BF919"/>
  <c r="T919"/>
  <c r="R919"/>
  <c r="P919"/>
  <c r="BK919"/>
  <c r="J919"/>
  <c r="BE919"/>
  <c r="BI913"/>
  <c r="BH913"/>
  <c r="BG913"/>
  <c r="BF913"/>
  <c r="T913"/>
  <c r="T912"/>
  <c r="R913"/>
  <c r="R912"/>
  <c r="P913"/>
  <c r="P912"/>
  <c r="BK913"/>
  <c r="BK912"/>
  <c r="J912"/>
  <c r="J913"/>
  <c r="BE913"/>
  <c r="J65"/>
  <c r="BI908"/>
  <c r="BH908"/>
  <c r="BG908"/>
  <c r="BF908"/>
  <c r="T908"/>
  <c r="R908"/>
  <c r="P908"/>
  <c r="BK908"/>
  <c r="J908"/>
  <c r="BE908"/>
  <c r="BI904"/>
  <c r="BH904"/>
  <c r="BG904"/>
  <c r="BF904"/>
  <c r="T904"/>
  <c r="R904"/>
  <c r="P904"/>
  <c r="BK904"/>
  <c r="J904"/>
  <c r="BE904"/>
  <c r="BI900"/>
  <c r="BH900"/>
  <c r="BG900"/>
  <c r="BF900"/>
  <c r="T900"/>
  <c r="R900"/>
  <c r="P900"/>
  <c r="BK900"/>
  <c r="J900"/>
  <c r="BE900"/>
  <c r="BI898"/>
  <c r="BH898"/>
  <c r="BG898"/>
  <c r="BF898"/>
  <c r="T898"/>
  <c r="R898"/>
  <c r="P898"/>
  <c r="BK898"/>
  <c r="J898"/>
  <c r="BE898"/>
  <c r="BI880"/>
  <c r="BH880"/>
  <c r="BG880"/>
  <c r="BF880"/>
  <c r="T880"/>
  <c r="R880"/>
  <c r="P880"/>
  <c r="BK880"/>
  <c r="J880"/>
  <c r="BE880"/>
  <c r="BI849"/>
  <c r="BH849"/>
  <c r="BG849"/>
  <c r="BF849"/>
  <c r="T849"/>
  <c r="R849"/>
  <c r="P849"/>
  <c r="BK849"/>
  <c r="J849"/>
  <c r="BE849"/>
  <c r="BI817"/>
  <c r="BH817"/>
  <c r="BG817"/>
  <c r="BF817"/>
  <c r="T817"/>
  <c r="R817"/>
  <c r="P817"/>
  <c r="BK817"/>
  <c r="J817"/>
  <c r="BE817"/>
  <c r="BI815"/>
  <c r="BH815"/>
  <c r="BG815"/>
  <c r="BF815"/>
  <c r="T815"/>
  <c r="R815"/>
  <c r="P815"/>
  <c r="BK815"/>
  <c r="J815"/>
  <c r="BE815"/>
  <c r="BI813"/>
  <c r="BH813"/>
  <c r="BG813"/>
  <c r="BF813"/>
  <c r="T813"/>
  <c r="R813"/>
  <c r="P813"/>
  <c r="BK813"/>
  <c r="J813"/>
  <c r="BE813"/>
  <c r="BI809"/>
  <c r="BH809"/>
  <c r="BG809"/>
  <c r="BF809"/>
  <c r="T809"/>
  <c r="R809"/>
  <c r="P809"/>
  <c r="BK809"/>
  <c r="J809"/>
  <c r="BE809"/>
  <c r="BI792"/>
  <c r="BH792"/>
  <c r="BG792"/>
  <c r="BF792"/>
  <c r="T792"/>
  <c r="R792"/>
  <c r="P792"/>
  <c r="BK792"/>
  <c r="J792"/>
  <c r="BE792"/>
  <c r="BI788"/>
  <c r="BH788"/>
  <c r="BG788"/>
  <c r="BF788"/>
  <c r="T788"/>
  <c r="R788"/>
  <c r="P788"/>
  <c r="BK788"/>
  <c r="J788"/>
  <c r="BE788"/>
  <c r="BI784"/>
  <c r="BH784"/>
  <c r="BG784"/>
  <c r="BF784"/>
  <c r="T784"/>
  <c r="R784"/>
  <c r="P784"/>
  <c r="BK784"/>
  <c r="J784"/>
  <c r="BE784"/>
  <c r="BI780"/>
  <c r="BH780"/>
  <c r="BG780"/>
  <c r="BF780"/>
  <c r="T780"/>
  <c r="R780"/>
  <c r="P780"/>
  <c r="BK780"/>
  <c r="J780"/>
  <c r="BE780"/>
  <c r="BI776"/>
  <c r="BH776"/>
  <c r="BG776"/>
  <c r="BF776"/>
  <c r="T776"/>
  <c r="R776"/>
  <c r="P776"/>
  <c r="BK776"/>
  <c r="J776"/>
  <c r="BE776"/>
  <c r="BI772"/>
  <c r="BH772"/>
  <c r="BG772"/>
  <c r="BF772"/>
  <c r="T772"/>
  <c r="R772"/>
  <c r="P772"/>
  <c r="BK772"/>
  <c r="J772"/>
  <c r="BE772"/>
  <c r="BI771"/>
  <c r="BH771"/>
  <c r="BG771"/>
  <c r="BF771"/>
  <c r="T771"/>
  <c r="R771"/>
  <c r="P771"/>
  <c r="BK771"/>
  <c r="J771"/>
  <c r="BE771"/>
  <c r="BI767"/>
  <c r="BH767"/>
  <c r="BG767"/>
  <c r="BF767"/>
  <c r="T767"/>
  <c r="T766"/>
  <c r="R767"/>
  <c r="R766"/>
  <c r="P767"/>
  <c r="P766"/>
  <c r="BK767"/>
  <c r="BK766"/>
  <c r="J766"/>
  <c r="J767"/>
  <c r="BE767"/>
  <c r="J64"/>
  <c r="BI763"/>
  <c r="BH763"/>
  <c r="BG763"/>
  <c r="BF763"/>
  <c r="T763"/>
  <c r="R763"/>
  <c r="P763"/>
  <c r="BK763"/>
  <c r="J763"/>
  <c r="BE763"/>
  <c r="BI758"/>
  <c r="BH758"/>
  <c r="BG758"/>
  <c r="BF758"/>
  <c r="T758"/>
  <c r="R758"/>
  <c r="P758"/>
  <c r="BK758"/>
  <c r="J758"/>
  <c r="BE758"/>
  <c r="BI753"/>
  <c r="BH753"/>
  <c r="BG753"/>
  <c r="BF753"/>
  <c r="T753"/>
  <c r="R753"/>
  <c r="P753"/>
  <c r="BK753"/>
  <c r="J753"/>
  <c r="BE753"/>
  <c r="BI749"/>
  <c r="BH749"/>
  <c r="BG749"/>
  <c r="BF749"/>
  <c r="T749"/>
  <c r="R749"/>
  <c r="P749"/>
  <c r="BK749"/>
  <c r="J749"/>
  <c r="BE749"/>
  <c r="BI737"/>
  <c r="BH737"/>
  <c r="BG737"/>
  <c r="BF737"/>
  <c r="T737"/>
  <c r="R737"/>
  <c r="P737"/>
  <c r="BK737"/>
  <c r="J737"/>
  <c r="BE737"/>
  <c r="BI728"/>
  <c r="BH728"/>
  <c r="BG728"/>
  <c r="BF728"/>
  <c r="T728"/>
  <c r="R728"/>
  <c r="P728"/>
  <c r="BK728"/>
  <c r="J728"/>
  <c r="BE728"/>
  <c r="BI696"/>
  <c r="BH696"/>
  <c r="BG696"/>
  <c r="BF696"/>
  <c r="T696"/>
  <c r="R696"/>
  <c r="P696"/>
  <c r="BK696"/>
  <c r="J696"/>
  <c r="BE696"/>
  <c r="BI664"/>
  <c r="BH664"/>
  <c r="BG664"/>
  <c r="BF664"/>
  <c r="T664"/>
  <c r="R664"/>
  <c r="P664"/>
  <c r="BK664"/>
  <c r="J664"/>
  <c r="BE664"/>
  <c r="BI632"/>
  <c r="BH632"/>
  <c r="BG632"/>
  <c r="BF632"/>
  <c r="T632"/>
  <c r="R632"/>
  <c r="P632"/>
  <c r="BK632"/>
  <c r="J632"/>
  <c r="BE632"/>
  <c r="BI613"/>
  <c r="BH613"/>
  <c r="BG613"/>
  <c r="BF613"/>
  <c r="T613"/>
  <c r="R613"/>
  <c r="P613"/>
  <c r="BK613"/>
  <c r="J613"/>
  <c r="BE613"/>
  <c r="BI582"/>
  <c r="BH582"/>
  <c r="BG582"/>
  <c r="BF582"/>
  <c r="T582"/>
  <c r="R582"/>
  <c r="P582"/>
  <c r="BK582"/>
  <c r="J582"/>
  <c r="BE582"/>
  <c r="BI578"/>
  <c r="BH578"/>
  <c r="BG578"/>
  <c r="BF578"/>
  <c r="T578"/>
  <c r="R578"/>
  <c r="P578"/>
  <c r="BK578"/>
  <c r="J578"/>
  <c r="BE578"/>
  <c r="BI551"/>
  <c r="BH551"/>
  <c r="BG551"/>
  <c r="BF551"/>
  <c r="T551"/>
  <c r="R551"/>
  <c r="P551"/>
  <c r="BK551"/>
  <c r="J551"/>
  <c r="BE551"/>
  <c r="BI546"/>
  <c r="BH546"/>
  <c r="BG546"/>
  <c r="BF546"/>
  <c r="T546"/>
  <c r="R546"/>
  <c r="P546"/>
  <c r="BK546"/>
  <c r="J546"/>
  <c r="BE546"/>
  <c r="BI513"/>
  <c r="BH513"/>
  <c r="BG513"/>
  <c r="BF513"/>
  <c r="T513"/>
  <c r="R513"/>
  <c r="P513"/>
  <c r="BK513"/>
  <c r="J513"/>
  <c r="BE513"/>
  <c r="BI496"/>
  <c r="BH496"/>
  <c r="BG496"/>
  <c r="BF496"/>
  <c r="T496"/>
  <c r="R496"/>
  <c r="P496"/>
  <c r="BK496"/>
  <c r="J496"/>
  <c r="BE496"/>
  <c r="BI482"/>
  <c r="BH482"/>
  <c r="BG482"/>
  <c r="BF482"/>
  <c r="T482"/>
  <c r="R482"/>
  <c r="P482"/>
  <c r="BK482"/>
  <c r="J482"/>
  <c r="BE482"/>
  <c r="BI467"/>
  <c r="BH467"/>
  <c r="BG467"/>
  <c r="BF467"/>
  <c r="T467"/>
  <c r="R467"/>
  <c r="P467"/>
  <c r="BK467"/>
  <c r="J467"/>
  <c r="BE467"/>
  <c r="BI448"/>
  <c r="BH448"/>
  <c r="BG448"/>
  <c r="BF448"/>
  <c r="T448"/>
  <c r="R448"/>
  <c r="P448"/>
  <c r="BK448"/>
  <c r="J448"/>
  <c r="BE448"/>
  <c r="BI416"/>
  <c r="BH416"/>
  <c r="BG416"/>
  <c r="BF416"/>
  <c r="T416"/>
  <c r="R416"/>
  <c r="P416"/>
  <c r="BK416"/>
  <c r="J416"/>
  <c r="BE416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68"/>
  <c r="BH368"/>
  <c r="BG368"/>
  <c r="BF368"/>
  <c r="T368"/>
  <c r="R368"/>
  <c r="P368"/>
  <c r="BK368"/>
  <c r="J368"/>
  <c r="BE368"/>
  <c r="BI354"/>
  <c r="BH354"/>
  <c r="BG354"/>
  <c r="BF354"/>
  <c r="T354"/>
  <c r="R354"/>
  <c r="P354"/>
  <c r="BK354"/>
  <c r="J354"/>
  <c r="BE354"/>
  <c r="BI337"/>
  <c r="BH337"/>
  <c r="BG337"/>
  <c r="BF337"/>
  <c r="T337"/>
  <c r="R337"/>
  <c r="P337"/>
  <c r="BK337"/>
  <c r="J337"/>
  <c r="BE337"/>
  <c r="BI333"/>
  <c r="BH333"/>
  <c r="BG333"/>
  <c r="BF333"/>
  <c r="T333"/>
  <c r="R333"/>
  <c r="P333"/>
  <c r="BK333"/>
  <c r="J333"/>
  <c r="BE333"/>
  <c r="BI327"/>
  <c r="BH327"/>
  <c r="BG327"/>
  <c r="BF327"/>
  <c r="T327"/>
  <c r="R327"/>
  <c r="P327"/>
  <c r="BK327"/>
  <c r="J327"/>
  <c r="BE327"/>
  <c r="BI312"/>
  <c r="BH312"/>
  <c r="BG312"/>
  <c r="BF312"/>
  <c r="T312"/>
  <c r="R312"/>
  <c r="P312"/>
  <c r="BK312"/>
  <c r="J312"/>
  <c r="BE312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56"/>
  <c r="BH256"/>
  <c r="BG256"/>
  <c r="BF256"/>
  <c r="T256"/>
  <c r="R256"/>
  <c r="P256"/>
  <c r="BK256"/>
  <c r="J256"/>
  <c r="BE256"/>
  <c r="BI236"/>
  <c r="BH236"/>
  <c r="BG236"/>
  <c r="BF236"/>
  <c r="T236"/>
  <c r="R236"/>
  <c r="P236"/>
  <c r="BK236"/>
  <c r="J236"/>
  <c r="BE236"/>
  <c r="BI216"/>
  <c r="BH216"/>
  <c r="BG216"/>
  <c r="BF216"/>
  <c r="T216"/>
  <c r="T215"/>
  <c r="R216"/>
  <c r="R215"/>
  <c r="P216"/>
  <c r="P215"/>
  <c r="BK216"/>
  <c r="BK215"/>
  <c r="J215"/>
  <c r="J216"/>
  <c r="BE216"/>
  <c r="J63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199"/>
  <c r="BH199"/>
  <c r="BG199"/>
  <c r="BF199"/>
  <c r="T199"/>
  <c r="T198"/>
  <c r="R199"/>
  <c r="R198"/>
  <c r="P199"/>
  <c r="P198"/>
  <c r="BK199"/>
  <c r="BK198"/>
  <c r="J198"/>
  <c r="J199"/>
  <c r="BE199"/>
  <c r="J62"/>
  <c r="BI193"/>
  <c r="BH193"/>
  <c r="BG193"/>
  <c r="BF193"/>
  <c r="T193"/>
  <c r="R193"/>
  <c r="P193"/>
  <c r="BK193"/>
  <c r="J193"/>
  <c r="BE193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T176"/>
  <c r="R177"/>
  <c r="R176"/>
  <c r="P177"/>
  <c r="P176"/>
  <c r="BK177"/>
  <c r="BK176"/>
  <c r="J176"/>
  <c r="J177"/>
  <c r="BE177"/>
  <c r="J61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T163"/>
  <c r="R164"/>
  <c r="R163"/>
  <c r="P164"/>
  <c r="P163"/>
  <c r="BK164"/>
  <c r="BK163"/>
  <c r="J163"/>
  <c r="J164"/>
  <c r="BE164"/>
  <c r="J60"/>
  <c r="BI162"/>
  <c r="BH162"/>
  <c r="BG162"/>
  <c r="BF162"/>
  <c r="T162"/>
  <c r="T161"/>
  <c r="R162"/>
  <c r="R161"/>
  <c r="P162"/>
  <c r="P161"/>
  <c r="BK162"/>
  <c r="BK161"/>
  <c r="J161"/>
  <c r="J162"/>
  <c r="BE162"/>
  <c r="J59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3"/>
  <c r="BH123"/>
  <c r="BG123"/>
  <c r="BF123"/>
  <c r="T123"/>
  <c r="R123"/>
  <c r="P123"/>
  <c r="BK123"/>
  <c r="J123"/>
  <c r="BE123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F34"/>
  <c i="1" r="BD52"/>
  <c i="2" r="BH109"/>
  <c r="F33"/>
  <c i="1" r="BC52"/>
  <c i="2" r="BG109"/>
  <c r="F32"/>
  <c i="1" r="BB52"/>
  <c i="2" r="BF109"/>
  <c r="J31"/>
  <c i="1" r="AW52"/>
  <c i="2" r="F31"/>
  <c i="1" r="BA52"/>
  <c i="2" r="T109"/>
  <c r="T108"/>
  <c r="T107"/>
  <c r="T106"/>
  <c r="R109"/>
  <c r="R108"/>
  <c r="R107"/>
  <c r="R106"/>
  <c r="P109"/>
  <c r="P108"/>
  <c r="P107"/>
  <c r="P106"/>
  <c i="1" r="AU52"/>
  <c i="2" r="BK109"/>
  <c r="BK108"/>
  <c r="J108"/>
  <c r="BK107"/>
  <c r="J107"/>
  <c r="BK106"/>
  <c r="J106"/>
  <c r="J56"/>
  <c r="J27"/>
  <c i="1" r="AG52"/>
  <c i="2" r="J109"/>
  <c r="BE109"/>
  <c r="J30"/>
  <c i="1" r="AV52"/>
  <c i="2" r="F30"/>
  <c i="1" r="AZ52"/>
  <c i="2" r="J58"/>
  <c r="J57"/>
  <c r="J102"/>
  <c r="F102"/>
  <c r="F100"/>
  <c r="E98"/>
  <c r="J51"/>
  <c r="F51"/>
  <c r="F49"/>
  <c r="E47"/>
  <c r="J36"/>
  <c r="J18"/>
  <c r="E18"/>
  <c r="F103"/>
  <c r="F52"/>
  <c r="J17"/>
  <c r="J12"/>
  <c r="J100"/>
  <c r="J49"/>
  <c r="E7"/>
  <c r="E9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<sst xmlns="http://schemas.openxmlformats.org/spreadsheetml/2006/main">
  <si>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</si>
  <si>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</si>
  <si>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</si>
  <si>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</si>
  <si>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</si>
  <si>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</si>
  <si>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</si>
  <si>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{bf7b8eed-9852-40d0-a0e4-ce08597ce71a}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</si>
  <si>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</si>
  <si>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</si>
  <si>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</si>
  <si>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</si>
  <si>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</si>
  <si>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</si>
  <si>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</si>
  <si>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</si>
  <si>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20160502002K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</si>
  <si>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</si>
  <si>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</si>
  <si>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REalizace úspor energie - gymnázium Jevíčko, budova školy a domov mládeže</t>
  </si>
  <si>
    <t>0,1</t>
  </si>
  <si>
    <t>KSO:</t>
  </si>
  <si>
    <t>801 34</t>
  </si>
  <si>
    <t>CC-CZ:</t>
  </si>
  <si>
    <t/>
  </si>
  <si>
    <t>Místo:</t>
  </si>
  <si>
    <t xml:space="preserve"> </t>
  </si>
  <si>
    <t>Datum:</t>
  </si>
  <si>
    <t>6. 2. 2016</t>
  </si>
  <si>
    <t>Zadavatel:</t>
  </si>
  <si>
    <t>IČ:</t>
  </si>
  <si>
    <t>Gymnázium Jevíčko</t>
  </si>
  <si>
    <t>DIČ:</t>
  </si>
  <si>
    <t>Uchazeč:</t>
  </si>
  <si>
    <t>Vyplň údaj</t>
  </si>
  <si>
    <t>Projektant:</t>
  </si>
  <si>
    <t>ATRIS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</si>
  <si>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</si>
  <si>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</si>
  <si>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</si>
  <si>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</si>
  <si>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</si>
  <si>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</si>
  <si>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</si>
  <si>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</si>
  <si>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</si>
  <si>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</si>
  <si>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</si>
  <si>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</si>
  <si>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</si>
  <si>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</si>
  <si>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</si>
  <si>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</si>
  <si>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</si>
  <si>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</si>
  <si>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</si>
  <si>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</si>
  <si>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</si>
  <si>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</si>
  <si>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</si>
  <si>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</si>
  <si>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</si>
  <si>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</si>
  <si>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</si>
  <si>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</si>
  <si>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</si>
  <si>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</si>
  <si>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</si>
  <si>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</si>
  <si>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</si>
  <si>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</si>
  <si>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</si>
  <si>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</si>
  <si>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</si>
  <si>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</si>
  <si>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</si>
  <si>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</si>
  <si>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</si>
  <si>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</si>
  <si>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Gymnázium</t>
  </si>
  <si>
    <t>STA</t>
  </si>
  <si>
    <t>1</t>
  </si>
  <si>
    <t>{0b37c89d-8d17-4793-99eb-f5c34a0a17a7}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</si>
  <si>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</si>
  <si>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</si>
  <si>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</si>
  <si>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</si>
  <si>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</si>
  <si>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</si>
  <si>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</si>
  <si>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</si>
  <si>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Gymnázium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</si>
  <si>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</si>
  <si>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</si>
  <si>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</si>
  <si>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</si>
  <si>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</si>
  <si>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</si>
  <si>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</si>
  <si>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101 - HZS</t>
  </si>
  <si>
    <t xml:space="preserve">    2 - Zakládání</t>
  </si>
  <si>
    <t xml:space="preserve">    5 - Komunikace</t>
  </si>
  <si>
    <t xml:space="preserve">      56 - Podkladní vrstvy komunikací, letišť a ploch</t>
  </si>
  <si>
    <t xml:space="preserve">    6 - Úpravy povrchu, podlahy, osazení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</si>
  <si>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</si>
  <si>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</si>
  <si>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</si>
  <si>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</si>
  <si>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</si>
  <si>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</si>
  <si>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</si>
  <si>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</si>
  <si>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</si>
  <si>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</si>
  <si>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</si>
  <si>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</si>
  <si>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</si>
  <si>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</si>
  <si>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</si>
  <si>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</si>
  <si>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</si>
  <si>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</si>
  <si>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M - Práce a dodávky M</t>
  </si>
  <si>
    <t xml:space="preserve">    21-M - Elektromontáže</t>
  </si>
  <si>
    <t>VRN - VRN</t>
  </si>
  <si>
    <t xml:space="preserve">    999 - Vedlejší náklady dle vyhl. 230/2012 Sb.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</si>
  <si>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</si>
  <si>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</si>
  <si>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</si>
  <si>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</si>
  <si>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</si>
  <si>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</si>
  <si>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</si>
  <si>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</si>
  <si>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</si>
  <si>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</si>
  <si>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</si>
  <si>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</si>
  <si>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</si>
  <si>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</si>
  <si>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</si>
  <si>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</si>
  <si>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</si>
  <si>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</si>
  <si>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</si>
  <si>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</si>
  <si>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</si>
  <si>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</si>
  <si>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</si>
  <si>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2016 01</t>
  </si>
  <si>
    <t>4</t>
  </si>
  <si>
    <t>1916525450</t>
  </si>
  <si>
    <t>VV</t>
  </si>
  <si>
    <t>viz.v.č D.1.1.b)01-08</t>
  </si>
  <si>
    <t>34+31+25+18+20</t>
  </si>
  <si>
    <t>Součet</t>
  </si>
  <si>
    <t>113106123</t>
  </si>
  <si>
    <t>Rozebrání dlažeb komunikací pro pěší ze zámkových dlaždic</t>
  </si>
  <si>
    <t>1411402866</t>
  </si>
  <si>
    <t>5+14+19+19,5*1</t>
  </si>
  <si>
    <t>3</t>
  </si>
  <si>
    <t>113107112</t>
  </si>
  <si>
    <t>Odstranění podkladu pl do 50 m2 z kameniva těženého tl 200 mm</t>
  </si>
  <si>
    <t>706583992</t>
  </si>
  <si>
    <t>57,5+128</t>
  </si>
  <si>
    <t xml:space="preserve">kačírek </t>
  </si>
  <si>
    <t>(18+36)*2</t>
  </si>
  <si>
    <t>113107136</t>
  </si>
  <si>
    <t>Odstranění podkladu pl do 50 m2 z betonu vyztuženého sítěmi tl 150 mm</t>
  </si>
  <si>
    <t>1448334476</t>
  </si>
  <si>
    <t>128+57,5</t>
  </si>
  <si>
    <t>5</t>
  </si>
  <si>
    <t>113202111</t>
  </si>
  <si>
    <t>Vytrhání obrub krajníků obrubníků stojatých</t>
  </si>
  <si>
    <t>m</t>
  </si>
  <si>
    <t>-594555070</t>
  </si>
  <si>
    <t>30+60+52,5+29+25+34</t>
  </si>
  <si>
    <t>6</t>
  </si>
  <si>
    <t>132312201</t>
  </si>
  <si>
    <t>Hloubení rýh š přes 600 do 2000 mm ručním nebo pneum nářadím v soudržných horninách tř. 4</t>
  </si>
  <si>
    <t>m3</t>
  </si>
  <si>
    <t>777832756</t>
  </si>
  <si>
    <t>viz. v.č. D.1.1.b)01-08</t>
  </si>
  <si>
    <t xml:space="preserve">pro zateplení </t>
  </si>
  <si>
    <t>(33+61)*0,2*0,4</t>
  </si>
  <si>
    <t xml:space="preserve">pro provedení izolace z dvorní části </t>
  </si>
  <si>
    <t>(16,5+34,7)*1,5*3,9</t>
  </si>
  <si>
    <t>7</t>
  </si>
  <si>
    <t>132312209</t>
  </si>
  <si>
    <t>Příplatek za lepivost u hloubení rýh š do 2000 mm ručním nebo pneum nářadím v hornině tř. 4</t>
  </si>
  <si>
    <t>1545233218</t>
  </si>
  <si>
    <t>8</t>
  </si>
  <si>
    <t>151101102</t>
  </si>
  <si>
    <t>Zřízení příložného pažení a rozepření stěn rýh hl do 4 m</t>
  </si>
  <si>
    <t>491087385</t>
  </si>
  <si>
    <t xml:space="preserve">výko pro izolcai </t>
  </si>
  <si>
    <t>(16,5+34,7)*3,9</t>
  </si>
  <si>
    <t>9</t>
  </si>
  <si>
    <t>151101112</t>
  </si>
  <si>
    <t>Odstranění příložného pažení a rozepření stěn rýh hl do 4 m</t>
  </si>
  <si>
    <t>283087024</t>
  </si>
  <si>
    <t>10</t>
  </si>
  <si>
    <t>162701105</t>
  </si>
  <si>
    <t>Vodorovné přemístění do 10000 m výkopku/sypaniny z horniny tř. 1 až 4</t>
  </si>
  <si>
    <t>-1905322986</t>
  </si>
  <si>
    <t>11</t>
  </si>
  <si>
    <t>162701109</t>
  </si>
  <si>
    <t>Příplatek k vodorovnému přemístění výkopku/sypaniny z horniny tř. 1 až 4 ZKD 1000 m přes 10000 m</t>
  </si>
  <si>
    <t>-1606287421</t>
  </si>
  <si>
    <t xml:space="preserve">do 15 km </t>
  </si>
  <si>
    <t>307,04*5</t>
  </si>
  <si>
    <t>12</t>
  </si>
  <si>
    <t>167101101</t>
  </si>
  <si>
    <t>Nakládání výkopku z hornin tř. 1 až 4 do 100 m3</t>
  </si>
  <si>
    <t>-1816786401</t>
  </si>
  <si>
    <t>13</t>
  </si>
  <si>
    <t>171201201</t>
  </si>
  <si>
    <t xml:space="preserve">Uložení sypaniny na skládky </t>
  </si>
  <si>
    <t>2059532816</t>
  </si>
  <si>
    <t>14</t>
  </si>
  <si>
    <t>171201211</t>
  </si>
  <si>
    <t>Poplatek za uložení odpadu ze sypaniny na skládce (skládkovné)</t>
  </si>
  <si>
    <t>t</t>
  </si>
  <si>
    <t>-524637759</t>
  </si>
  <si>
    <t>307,04*1,8</t>
  </si>
  <si>
    <t>174101101</t>
  </si>
  <si>
    <t>Zásyp jam, šachet rýh nebo kolem objektů sypaninou se zhutněním</t>
  </si>
  <si>
    <t>-1072074629</t>
  </si>
  <si>
    <t xml:space="preserve">viz. detail C </t>
  </si>
  <si>
    <t>69*1,5*0,5</t>
  </si>
  <si>
    <t>16</t>
  </si>
  <si>
    <t>180402111</t>
  </si>
  <si>
    <t>Založení parkového trávníku výsevem v rovině a ve svahu do 1:5</t>
  </si>
  <si>
    <t>-1357804879</t>
  </si>
  <si>
    <t>17</t>
  </si>
  <si>
    <t>M</t>
  </si>
  <si>
    <t>005724000</t>
  </si>
  <si>
    <t>osivo směs travní parková sídlištní</t>
  </si>
  <si>
    <t>kg</t>
  </si>
  <si>
    <t>1946163925</t>
  </si>
  <si>
    <t>18</t>
  </si>
  <si>
    <t>181101102</t>
  </si>
  <si>
    <t>Úprava pláně , terénní úpravy</t>
  </si>
  <si>
    <t>590819114</t>
  </si>
  <si>
    <t>101</t>
  </si>
  <si>
    <t>HZS</t>
  </si>
  <si>
    <t>19</t>
  </si>
  <si>
    <t>R-1010010</t>
  </si>
  <si>
    <t>Osttaní nepředvídané práce</t>
  </si>
  <si>
    <t>Hod</t>
  </si>
  <si>
    <t>-1171675665</t>
  </si>
  <si>
    <t>Zakládání</t>
  </si>
  <si>
    <t>20</t>
  </si>
  <si>
    <t>211971110</t>
  </si>
  <si>
    <t>Zřízení opláštění žeber nebo trativodů geotextilií v rýze nebo zářezu sklonu do 1:2</t>
  </si>
  <si>
    <t>-1160239825</t>
  </si>
  <si>
    <t>opláštění drenáže</t>
  </si>
  <si>
    <t>69</t>
  </si>
  <si>
    <t>693111460</t>
  </si>
  <si>
    <t>geotextilie 300g/m2</t>
  </si>
  <si>
    <t>1670739096</t>
  </si>
  <si>
    <t xml:space="preserve">viz. pol. montáže </t>
  </si>
  <si>
    <t>69*1,1</t>
  </si>
  <si>
    <t>22</t>
  </si>
  <si>
    <t>212572111</t>
  </si>
  <si>
    <t xml:space="preserve">Lože pro trativody zeštěrku fr. 0-63 mm </t>
  </si>
  <si>
    <t>-496805383</t>
  </si>
  <si>
    <t>viz. detail. C</t>
  </si>
  <si>
    <t>69*1,5*3</t>
  </si>
  <si>
    <t>Komunikace</t>
  </si>
  <si>
    <t>23</t>
  </si>
  <si>
    <t>564251811</t>
  </si>
  <si>
    <t xml:space="preserve">Podklad nebo podsyp ze štěrku fr. 16-32 mm tl. 150 mm </t>
  </si>
  <si>
    <t>-2050479212</t>
  </si>
  <si>
    <t>viz.v.č D.1.1.b)10-18</t>
  </si>
  <si>
    <t>91*0,5</t>
  </si>
  <si>
    <t>24</t>
  </si>
  <si>
    <t>564801112</t>
  </si>
  <si>
    <t xml:space="preserve">Podklad z kamenné drti fr. 0-4 m tl. 40 mm </t>
  </si>
  <si>
    <t>-867969580</t>
  </si>
  <si>
    <t>viz.v.č D.1.1.b)10-18- skladba S4</t>
  </si>
  <si>
    <t>57,5</t>
  </si>
  <si>
    <t>25</t>
  </si>
  <si>
    <t>564861111</t>
  </si>
  <si>
    <t xml:space="preserve">Podklad z kamenné drti fr. 0-16 mm tl. 200 mm </t>
  </si>
  <si>
    <t>1113622961</t>
  </si>
  <si>
    <t>viz.v.č D.1.1.b)10-18-skladba S4</t>
  </si>
  <si>
    <t>26</t>
  </si>
  <si>
    <t>596211110</t>
  </si>
  <si>
    <t xml:space="preserve">Kladení zámkové dlažby komunikací pro pěší tl 60 mm </t>
  </si>
  <si>
    <t>-1376142013</t>
  </si>
  <si>
    <t>viz.v.č D.1.1.b)10-18 - skladba S4</t>
  </si>
  <si>
    <t>27</t>
  </si>
  <si>
    <t>592451100</t>
  </si>
  <si>
    <t xml:space="preserve">Dlažba zámková tl. 60 mm přírodní </t>
  </si>
  <si>
    <t>-2084989867</t>
  </si>
  <si>
    <t>P</t>
  </si>
  <si>
    <t>Poznámka k položce:
spotřeba: 50 kus/m2</t>
  </si>
  <si>
    <t>57,5*1,05</t>
  </si>
  <si>
    <t>56</t>
  </si>
  <si>
    <t>Podkladní vrstvy komunikací, letišť a ploch</t>
  </si>
  <si>
    <t>28</t>
  </si>
  <si>
    <t>564201111</t>
  </si>
  <si>
    <t xml:space="preserve">Podklad nebo podsyp ze štěrku  tl 40 mm fr. 0-8 mm </t>
  </si>
  <si>
    <t>-969644995</t>
  </si>
  <si>
    <t>viz.v.č D.1.1.b)10-18- skladba S2</t>
  </si>
  <si>
    <t>119</t>
  </si>
  <si>
    <t>29</t>
  </si>
  <si>
    <t>564271811</t>
  </si>
  <si>
    <t xml:space="preserve">Podklad nebo podsyp ze štěrkového lože fr. 0-32 mm tl. 135-170 mm </t>
  </si>
  <si>
    <t>1158995821</t>
  </si>
  <si>
    <t>viz.v v.č. D.1.1.b)10-18 - skladba S1</t>
  </si>
  <si>
    <t>30</t>
  </si>
  <si>
    <t>596811120</t>
  </si>
  <si>
    <t>Kladení betonové dlažby komunikací pro pěší do lože z kameniva vel do 0,09 m2 plochy do 50 m2</t>
  </si>
  <si>
    <t>-922488208</t>
  </si>
  <si>
    <t>viz.v.č D.1.1.b)10-18 - skladba S1</t>
  </si>
  <si>
    <t>31</t>
  </si>
  <si>
    <t>592456010</t>
  </si>
  <si>
    <t xml:space="preserve">dlažba desková betonová 50x50x5 cm šedá  </t>
  </si>
  <si>
    <t>552953881</t>
  </si>
  <si>
    <t>119*1,05</t>
  </si>
  <si>
    <t>Úpravy povrchu, podlahy, osazení</t>
  </si>
  <si>
    <t>32</t>
  </si>
  <si>
    <t>612409991</t>
  </si>
  <si>
    <t xml:space="preserve">Úprava vnitřního ostění a nadpraží ,  D + M rohových lišt,perlinka lepidlo , nová štuková omítka - vč. dodávky materiálu </t>
  </si>
  <si>
    <t>-2077004723</t>
  </si>
  <si>
    <t>1,45*3*15*0,55</t>
  </si>
  <si>
    <t>(1,15+1,45*2)*3*0,55</t>
  </si>
  <si>
    <t>(1,15+0,6*2)*10*0,55</t>
  </si>
  <si>
    <t>(1,5+2,65*2)*116*0,55</t>
  </si>
  <si>
    <t>(1,15+2,65*2)*10*0,55</t>
  </si>
  <si>
    <t>(0,8+2,095*2)*2*0,55</t>
  </si>
  <si>
    <t>(1,1+2,35*2)*41*0,55</t>
  </si>
  <si>
    <t>(0,5+0,9*2)*19*0,55</t>
  </si>
  <si>
    <t>(1,15+1,45*2)*4*0,55</t>
  </si>
  <si>
    <t>(1,5+2,6*2)*7*0,55</t>
  </si>
  <si>
    <t>(1,15+2,4*2)*4*0,55</t>
  </si>
  <si>
    <t>(1,5+2,4*2)*3*0,55</t>
  </si>
  <si>
    <t>(1,5*3)*3*0,55</t>
  </si>
  <si>
    <t>(1,5+2,6*2)*3*0,55</t>
  </si>
  <si>
    <t>(1,1+1,75*2)*0,55</t>
  </si>
  <si>
    <t>(1,6+2,2*2)*0,55</t>
  </si>
  <si>
    <t>(1,1+2,24*2)*0,55</t>
  </si>
  <si>
    <t>33</t>
  </si>
  <si>
    <t>612421431</t>
  </si>
  <si>
    <t xml:space="preserve">Oprava vnitřních omítek - 500 mm na každou stranu od hrany ostění vč. dodávky materiálu </t>
  </si>
  <si>
    <t>-1248068477</t>
  </si>
  <si>
    <t>1,45*3*15</t>
  </si>
  <si>
    <t>(1,15*2+1,45*2)*3</t>
  </si>
  <si>
    <t>(1,15*2+0,6*2)*10</t>
  </si>
  <si>
    <t>(1,5*2+2,65*2)*116</t>
  </si>
  <si>
    <t>(1,15*2+2,65*2)*10</t>
  </si>
  <si>
    <t>(0,8*2+2,095*2)*2</t>
  </si>
  <si>
    <t>(1,1*2+2,35*2)*41</t>
  </si>
  <si>
    <t>(0,5*2+0,9*2)*19</t>
  </si>
  <si>
    <t>(1,15*2+1,45*2)*4</t>
  </si>
  <si>
    <t>(1,5*2+2,6*2)*7</t>
  </si>
  <si>
    <t>(1,15*2+2,4*2)*4</t>
  </si>
  <si>
    <t>(1,5*2+2,4*2)*3</t>
  </si>
  <si>
    <t>(1,5*4)*3</t>
  </si>
  <si>
    <t>(1,5*2+2,6*2)*3</t>
  </si>
  <si>
    <t>(1,1*2+1,75*2)</t>
  </si>
  <si>
    <t>(1,6+2,2*2)</t>
  </si>
  <si>
    <t>(1,1+2,24*2)</t>
  </si>
  <si>
    <t>34</t>
  </si>
  <si>
    <t>621001015</t>
  </si>
  <si>
    <t>D+M APU lišty</t>
  </si>
  <si>
    <t>-400494548</t>
  </si>
  <si>
    <t>1,45*3*15*2</t>
  </si>
  <si>
    <t>(1,15+1,45*2)*3*2</t>
  </si>
  <si>
    <t>(1,15+0,6*2)*10*2</t>
  </si>
  <si>
    <t>(1,5+2,65*2)*116*2</t>
  </si>
  <si>
    <t>(1,15+2,65*2)*10*2</t>
  </si>
  <si>
    <t>(0,8+2,095*2)*2*2</t>
  </si>
  <si>
    <t>(1,1+2,35*2)*41*2</t>
  </si>
  <si>
    <t>(0,5+0,9*2)*19*2</t>
  </si>
  <si>
    <t>(1,15+1,45*2)*4*2</t>
  </si>
  <si>
    <t>(1,5+2,6*2)*7*2</t>
  </si>
  <si>
    <t>(1,15+2,4*2)*4*2</t>
  </si>
  <si>
    <t>(1,5+2,4*2)*3*2</t>
  </si>
  <si>
    <t>(1,5*3)*3*2</t>
  </si>
  <si>
    <t>(1,5+2,6*2)*3*2</t>
  </si>
  <si>
    <t>(1,1+1,75*2)*2</t>
  </si>
  <si>
    <t>(1,6+2,2*2)*2</t>
  </si>
  <si>
    <t>(1,1+2,24*2)*2</t>
  </si>
  <si>
    <t>35</t>
  </si>
  <si>
    <t>622001020</t>
  </si>
  <si>
    <t xml:space="preserve">Vyrovnání zdiva pomocí těsnicí malty  vč. dodávky materiálu </t>
  </si>
  <si>
    <t>-1210238067</t>
  </si>
  <si>
    <t xml:space="preserve">viz.v.č D.1.1.b)10-19 - skladba SAN </t>
  </si>
  <si>
    <t>(33+16)*3,5</t>
  </si>
  <si>
    <t>36</t>
  </si>
  <si>
    <t>622100010.1</t>
  </si>
  <si>
    <t xml:space="preserve">Vyrovnání podkladu , vyspravení, í do tl. 50 mm  - z  50% , vč. dodávky materiálu </t>
  </si>
  <si>
    <t>-301240983</t>
  </si>
  <si>
    <t>ZS1</t>
  </si>
  <si>
    <t>17,9*14,8+16*14,8+20,8*14,8+6,5*13,5*2+15,8*14,8+54,5*14,8+0,3*2,65*6*3</t>
  </si>
  <si>
    <t>-(1,5*2,65*5+1,5*2,65*7+0,5*0,9*3+1,1*2,35*4+0,5*0,9*3+1,5*2,65*7+1,1*2,35*3+0,6*2,095*2)</t>
  </si>
  <si>
    <t>-(1,5*2,65*12+0,5*0,9*3+1,1*2,35*5+0,5*0,9*4+1,5*2,65*3+1,1*2,35*8)</t>
  </si>
  <si>
    <t>-(1,5*2,65*12+0,5*0,9*3+1,1*2,35*5+0,5*0,9*3+1,5*2,65*7+1,1*1,75+1,1*2,35*7)</t>
  </si>
  <si>
    <t xml:space="preserve">ostění, nadpraží, parapety </t>
  </si>
  <si>
    <t>(1,5*2+2,65*2)*36*0,35</t>
  </si>
  <si>
    <t>(0,5*2+0,9*2)*19*0,35</t>
  </si>
  <si>
    <t>(1,1*2+2,35*2)*14*0,35</t>
  </si>
  <si>
    <t>(1,5*2+2,65*2)*17*0,35</t>
  </si>
  <si>
    <t>(1,1*2+2,35*2)*18*0,35</t>
  </si>
  <si>
    <t>(0,6*2+2,095*2)*2*0,35</t>
  </si>
  <si>
    <t>(1,1*2+1,75*2)*0,35</t>
  </si>
  <si>
    <t>Mezisoučet</t>
  </si>
  <si>
    <t>sokl</t>
  </si>
  <si>
    <t>ZS6</t>
  </si>
  <si>
    <t>52,2*3,1</t>
  </si>
  <si>
    <t>52,2*0,3</t>
  </si>
  <si>
    <t>33,2*0,3+54,5+7</t>
  </si>
  <si>
    <t>33,2*0,3+55</t>
  </si>
  <si>
    <t>-(1,45*1,45*3+1,5*0,6*4+1,45*1,45*12+1,15*1,45*3)</t>
  </si>
  <si>
    <t>(1,45*3)*15*0,25</t>
  </si>
  <si>
    <t>(1,5+0,6*2)*4*0,25</t>
  </si>
  <si>
    <t>(1,15+1,45*2)*3*0,25</t>
  </si>
  <si>
    <t>sokl ZS2</t>
  </si>
  <si>
    <t>138*0,9</t>
  </si>
  <si>
    <t>16,2*2,5</t>
  </si>
  <si>
    <t>121,8*0,3</t>
  </si>
  <si>
    <t>37</t>
  </si>
  <si>
    <t>622211021</t>
  </si>
  <si>
    <t>Montáž kontaktního zateplení vnějších stěn z polystyrénových desek tl do 120 mm, hmoždinky s kovovým trnem 10-12 ks /m2</t>
  </si>
  <si>
    <t>-811295992</t>
  </si>
  <si>
    <t>38</t>
  </si>
  <si>
    <t>283763560</t>
  </si>
  <si>
    <t xml:space="preserve">deska fasádní  izolační Perimeter tl. 80 mm </t>
  </si>
  <si>
    <t>381911173</t>
  </si>
  <si>
    <t>Poznámka k položce:
lambda=0,034 [W / m K]</t>
  </si>
  <si>
    <t>201,24*1,1</t>
  </si>
  <si>
    <t>221,364*1,02 'Přepočtené koeficientem množství</t>
  </si>
  <si>
    <t>39</t>
  </si>
  <si>
    <t>283763500</t>
  </si>
  <si>
    <t xml:space="preserve">deska fasádní polystyrénová izolační Perimeter tl.  30 mm</t>
  </si>
  <si>
    <t>14117072</t>
  </si>
  <si>
    <t>273,76*1,1</t>
  </si>
  <si>
    <t>40</t>
  </si>
  <si>
    <t>622212051</t>
  </si>
  <si>
    <t>Montáž zateplení vnějšího ostění hl. špalety do 400 mm z polystyrénových desek tl do 40 mm, hmoždinky s kovovým trnem 10-12 ks/m2</t>
  </si>
  <si>
    <t>-203937109</t>
  </si>
  <si>
    <t xml:space="preserve">ostění, napraží, parapety sokl </t>
  </si>
  <si>
    <t>(1,45*3)*15</t>
  </si>
  <si>
    <t>(1,5+0,6*2)*4</t>
  </si>
  <si>
    <t>(1,15+1,45*2)*3</t>
  </si>
  <si>
    <t>1,45*15</t>
  </si>
  <si>
    <t>1,5*4</t>
  </si>
  <si>
    <t>1,15*3</t>
  </si>
  <si>
    <t xml:space="preserve">parapety zateplená část </t>
  </si>
  <si>
    <t>1,5*36</t>
  </si>
  <si>
    <t>0,5*19</t>
  </si>
  <si>
    <t>1,1*14</t>
  </si>
  <si>
    <t>1,5*17</t>
  </si>
  <si>
    <t>1,1*18</t>
  </si>
  <si>
    <t>0,6*2</t>
  </si>
  <si>
    <t>1,1</t>
  </si>
  <si>
    <t>41</t>
  </si>
  <si>
    <t>283764150</t>
  </si>
  <si>
    <t xml:space="preserve">deska z extrudovaného polystyrénu XPS tl.  30 mm</t>
  </si>
  <si>
    <t>619643703</t>
  </si>
  <si>
    <t>1,45*15*0,25*1,1</t>
  </si>
  <si>
    <t>1,5*4*0,25*1,1</t>
  </si>
  <si>
    <t>1,15*3*0,25*1,1</t>
  </si>
  <si>
    <t>1,5*36*0,35*1,1</t>
  </si>
  <si>
    <t>0,5*19*0,35*1,1</t>
  </si>
  <si>
    <t>1,1*14*0,35*1,1</t>
  </si>
  <si>
    <t>1,5*17*0,35*1,1</t>
  </si>
  <si>
    <t>1,1*18*0,35*1,1</t>
  </si>
  <si>
    <t>0,6*2*0,35*1,1</t>
  </si>
  <si>
    <t>1,1*0,35*1,1</t>
  </si>
  <si>
    <t>42</t>
  </si>
  <si>
    <t>-1653995937</t>
  </si>
  <si>
    <t xml:space="preserve">ostění, napraží,  sokl </t>
  </si>
  <si>
    <t>(1,45*3)*15*0,25*1,1</t>
  </si>
  <si>
    <t>(1,5+0,6*2)*4*0,25*1,1</t>
  </si>
  <si>
    <t>(1,15+1,45*2)*3*0,25*1,1</t>
  </si>
  <si>
    <t>43</t>
  </si>
  <si>
    <t>622252001</t>
  </si>
  <si>
    <t>Montáž zakládacích soklových lišt zateplení</t>
  </si>
  <si>
    <t>CS ÚRS 2015 01</t>
  </si>
  <si>
    <t>-1464929873</t>
  </si>
  <si>
    <t>viz. výpis kl.orvků - K17</t>
  </si>
  <si>
    <t>136,9</t>
  </si>
  <si>
    <t>44</t>
  </si>
  <si>
    <t>R-6220012</t>
  </si>
  <si>
    <t xml:space="preserve">Startovací lišta zateplovacího systému s okapničkou  </t>
  </si>
  <si>
    <t>1026312245</t>
  </si>
  <si>
    <t>136,9*1,1</t>
  </si>
  <si>
    <t>45</t>
  </si>
  <si>
    <t>622325306</t>
  </si>
  <si>
    <t>Oprava vnější vápenné nebo vápenocementové štukové omítky složitosti 2 v rozsahu do 50%</t>
  </si>
  <si>
    <t>-1730722084</t>
  </si>
  <si>
    <t xml:space="preserve">Poznámka k položce:
Položka obsahuje i  veškeré vyspravení zdobných prvků (říms, šambrán, apod.)</t>
  </si>
  <si>
    <t>46</t>
  </si>
  <si>
    <t>622325606</t>
  </si>
  <si>
    <t>Oprava vnější vápenné nebo vápenocementové štukové omítky složitosti 5 v rozsahu do 50%</t>
  </si>
  <si>
    <t>1974889173</t>
  </si>
  <si>
    <t>fasáda čelní</t>
  </si>
  <si>
    <t>19,2*14,8*2+19,8*18+30</t>
  </si>
  <si>
    <t>-(1,5*2,65*36+1,15*1,45*4+1,5*1,5*3+1,15*2,4*4+1,5*2,4*3+1,15*2,65*4+1,5*2,65*3+1,15*2,65*4)</t>
  </si>
  <si>
    <t xml:space="preserve">ostění, nadpraží </t>
  </si>
  <si>
    <t>(1,5+2,65*2)*36*0,2</t>
  </si>
  <si>
    <t>(1,15+1,45*2)*4*0,2</t>
  </si>
  <si>
    <t>(1,5*3)*3*0,2</t>
  </si>
  <si>
    <t>(1,15+2,4*2)*4*0,2</t>
  </si>
  <si>
    <t>(1,5+2,4*2)*3*0,2</t>
  </si>
  <si>
    <t>(1,15+2,65*2)*4*0,2</t>
  </si>
  <si>
    <t>(1,5+2,65*2)*3*0,2</t>
  </si>
  <si>
    <t xml:space="preserve">boční fasáda </t>
  </si>
  <si>
    <t>33,2*14,8</t>
  </si>
  <si>
    <t>-(1,5*2,65*8+1,1*2,35*8+1,15*2,65*2+1,5*2,65*5)</t>
  </si>
  <si>
    <t>ostění, nadpraží</t>
  </si>
  <si>
    <t>(1,5+2,65*2)*8*0,2</t>
  </si>
  <si>
    <t>(1,1+2,35*2)*8*0,2</t>
  </si>
  <si>
    <t>(1,15+2,65*2)*2*0,2</t>
  </si>
  <si>
    <t>(1,5+2,65*2)*5*0,2</t>
  </si>
  <si>
    <t>-(1,5*2,6*10+1,5*2,65*11)</t>
  </si>
  <si>
    <t>(1,5+2,6*2)*10*0,2</t>
  </si>
  <si>
    <t>(1,5+2,65*2)*11*0,2</t>
  </si>
  <si>
    <t>47</t>
  </si>
  <si>
    <t>622521021</t>
  </si>
  <si>
    <t xml:space="preserve">Tenkovrstvá silikátová zrnitá omítka  prováděná ve dvou vrstvách, první vrstva zrno 1 mm, druhá vrstva, zrno 0 mm ,  včetně základního nátěru vnějších stěn - viz. technická specifikace a technologický postup výrobce </t>
  </si>
  <si>
    <t>CS ÚRS 2014 01</t>
  </si>
  <si>
    <t>-1203388191</t>
  </si>
  <si>
    <t xml:space="preserve">Poznámka k položce:
vč. dodávky materiálu </t>
  </si>
  <si>
    <t>viz.v. č. D.1.1.b)01-10</t>
  </si>
  <si>
    <t>48</t>
  </si>
  <si>
    <t>622752135</t>
  </si>
  <si>
    <t>KZS lišta rohová PVC s tkaninou a okapničkou</t>
  </si>
  <si>
    <t>1672197543</t>
  </si>
  <si>
    <t>nadpraží zateplená část</t>
  </si>
  <si>
    <t>římsy</t>
  </si>
  <si>
    <t>137*2</t>
  </si>
  <si>
    <t>49</t>
  </si>
  <si>
    <t>622752231</t>
  </si>
  <si>
    <t>KZS lišta rohová stěnová PVC s tkaninou 10/10 mm</t>
  </si>
  <si>
    <t>-1230138629</t>
  </si>
  <si>
    <t xml:space="preserve">rohy, ostění, zateplená část </t>
  </si>
  <si>
    <t>4*15</t>
  </si>
  <si>
    <t>2,65*2*36</t>
  </si>
  <si>
    <t>0,9*2*19</t>
  </si>
  <si>
    <t>2,35*2*14</t>
  </si>
  <si>
    <t>2,65*2*17</t>
  </si>
  <si>
    <t>2,35*2*19</t>
  </si>
  <si>
    <t>2,095*2*2</t>
  </si>
  <si>
    <t>1,75*2*2</t>
  </si>
  <si>
    <t>1,45*2*15</t>
  </si>
  <si>
    <t>0,6*2*4</t>
  </si>
  <si>
    <t>1,45*2*3</t>
  </si>
  <si>
    <t>50</t>
  </si>
  <si>
    <t>622755111</t>
  </si>
  <si>
    <t>KZS lišta připojovací PVC parapetní</t>
  </si>
  <si>
    <t>516938778</t>
  </si>
  <si>
    <t>1,15*6</t>
  </si>
  <si>
    <t>1,7*101</t>
  </si>
  <si>
    <t>1,35*2</t>
  </si>
  <si>
    <t>1,1*34</t>
  </si>
  <si>
    <t>1,5*53</t>
  </si>
  <si>
    <t>1,5*20</t>
  </si>
  <si>
    <t>3,05*4</t>
  </si>
  <si>
    <t>5,9</t>
  </si>
  <si>
    <t>1,3*8</t>
  </si>
  <si>
    <t>1,15*4</t>
  </si>
  <si>
    <t>51</t>
  </si>
  <si>
    <t>622903110</t>
  </si>
  <si>
    <t>Mytí s odmaštěním vnějších omítek stupně složitosti 1 a 2 tlakovou vodou</t>
  </si>
  <si>
    <t>-1643276938</t>
  </si>
  <si>
    <t>viz.v.č D.1.1.b)01-10</t>
  </si>
  <si>
    <t>52</t>
  </si>
  <si>
    <t>629991011</t>
  </si>
  <si>
    <t>Zakrytí výplní otvorů a svislých ploch fólií přilepenou lepící páskou</t>
  </si>
  <si>
    <t>-1940258036</t>
  </si>
  <si>
    <t xml:space="preserve">zvenku, zevnitř </t>
  </si>
  <si>
    <t>721*2</t>
  </si>
  <si>
    <t>22,02*2</t>
  </si>
  <si>
    <t>53</t>
  </si>
  <si>
    <t>632450124</t>
  </si>
  <si>
    <t>Vyrovnávací cementový potěr tl do 50 mm ze suchých směsí provedený v pásu</t>
  </si>
  <si>
    <t>1405858582</t>
  </si>
  <si>
    <t xml:space="preserve">podbetonávka parpetů </t>
  </si>
  <si>
    <t>1,45*0,65*12</t>
  </si>
  <si>
    <t>1,15*0,65*5</t>
  </si>
  <si>
    <t>1,15*0,55*5</t>
  </si>
  <si>
    <t>1,15*0,35*13</t>
  </si>
  <si>
    <t>1,5*0,5*17</t>
  </si>
  <si>
    <t>1,15*0,65*6</t>
  </si>
  <si>
    <t>0,6*0,35*2</t>
  </si>
  <si>
    <t>1,1*0,35*16</t>
  </si>
  <si>
    <t>1,5*0,35*111</t>
  </si>
  <si>
    <t>0,5*0,2*19</t>
  </si>
  <si>
    <t>1,1*0,2*26</t>
  </si>
  <si>
    <t>1,5*0,5*5</t>
  </si>
  <si>
    <t>1,5*0,65*4</t>
  </si>
  <si>
    <t>1,45*0,8*3</t>
  </si>
  <si>
    <t xml:space="preserve">pod venkovní parapety nezateplená část </t>
  </si>
  <si>
    <t>1,5*36*0,2</t>
  </si>
  <si>
    <t>1,15*4*0,2</t>
  </si>
  <si>
    <t>1,5*3*0,2</t>
  </si>
  <si>
    <t>(1,15)*4*0,2</t>
  </si>
  <si>
    <t>(1,5)*3*0,2</t>
  </si>
  <si>
    <t>"pod oplechování říms"681*0,4</t>
  </si>
  <si>
    <t>54</t>
  </si>
  <si>
    <t>637121111</t>
  </si>
  <si>
    <t>Okapový chodník z kačírku tl 100 mm s udusáním</t>
  </si>
  <si>
    <t>-366415821</t>
  </si>
  <si>
    <t>viz.v.č D.1.1.b)10-18 - skladba S3</t>
  </si>
  <si>
    <t>55</t>
  </si>
  <si>
    <t>R- 6229031</t>
  </si>
  <si>
    <t xml:space="preserve">Omytí historické části fasády </t>
  </si>
  <si>
    <t>-1153818162</t>
  </si>
  <si>
    <t>R-622001</t>
  </si>
  <si>
    <t>Kamenná omítka vč. základního nátěru - viz. technická specifikace</t>
  </si>
  <si>
    <t>690744042</t>
  </si>
  <si>
    <t>57</t>
  </si>
  <si>
    <t>R-6220022</t>
  </si>
  <si>
    <t xml:space="preserve">Přeštukování jemnou maltou na bázi vápna  a cementu - vč. dodávky materiálu </t>
  </si>
  <si>
    <t>1060739899</t>
  </si>
  <si>
    <t xml:space="preserve">Poznámka k položce:
Vysprávky defektů pomocí tenkovrstvé removační omítky na bázi vápna a bílého cementu s armovacími vlákny . Tato omítka bude povrchově upravena potřebným způsobem a rozfilcováním ji napojit na stávajícíh plochy.
</t>
  </si>
  <si>
    <t>58</t>
  </si>
  <si>
    <t>R-6220023</t>
  </si>
  <si>
    <t>Dodávka a aplikace minerálního sjednocovacího podnátěru s plnivem 0,5 nebo 1 mm s armovacími vlákny</t>
  </si>
  <si>
    <t>-592429295</t>
  </si>
  <si>
    <t xml:space="preserve">Poznámka k položce:
Vysprávky defektů pomocí tenkovrstvé removační omítky na bázi vápna a bílého cementu s armovacími vlákny . Tato omítka bude povrchově upravena potřebným způsobem a rozfilcováním ji napojit na stávajícíh plochy.
vč. dodávky materiáu 
</t>
  </si>
  <si>
    <t>59</t>
  </si>
  <si>
    <t>R-6220024</t>
  </si>
  <si>
    <t xml:space="preserve">Dodávka a aplikace minerálního silikátového nátěru bez titanové běloby s chemickou vazbou k podkladu a optikou vápnu - ve složitosti dle PD (římsy,šamrány, zdobné prvky, apod.) </t>
  </si>
  <si>
    <t>861246049</t>
  </si>
  <si>
    <t xml:space="preserve">Poznámka k položce:
Vysprávky defektů pomocí tenkovrstvé removační omítky na bázi vápna a bílého cementu s armovacími vlákny . Tato omítka bude povrchově upravena potřebným způsobem a rozfilcováním ji napojit na stávajícíh plochy.
vč. dodávky materiálu
</t>
  </si>
  <si>
    <t>60</t>
  </si>
  <si>
    <t>R-622031</t>
  </si>
  <si>
    <t xml:space="preserve">Komplet KZS z PIR/PUR  tl. 100  mm - vč. všech příslušenství a doplňků , vč. dodávky materiálu</t>
  </si>
  <si>
    <t>323353659</t>
  </si>
  <si>
    <t xml:space="preserve">Poznámka k položce:
lambda=0,022 [W / m K] 
vč. dodávky materiálu na kompletní zateplovací systém vč. desky PIR/PUR,  hnoždinky s kovovým trnem 10-12 ks/m2</t>
  </si>
  <si>
    <t>61</t>
  </si>
  <si>
    <t>R-622032</t>
  </si>
  <si>
    <t xml:space="preserve">Komplet KZS z PIR/PUR  tl. 30  mm - vč. všech příslušenství a doplňků  vč. dodávky materiálu</t>
  </si>
  <si>
    <t>840302459</t>
  </si>
  <si>
    <t>62</t>
  </si>
  <si>
    <t>R-6220328</t>
  </si>
  <si>
    <t xml:space="preserve">Vyspravení boční strany vstupního schodiště - očištění, vyspravení st. omítky , vyrovnání podkladu, dodávka a montáž pancéřové perlinky do tmele vč. dodávky tmele, provedení kamenné omítky vč. penetrace, vč. dodávky materiálu </t>
  </si>
  <si>
    <t>-908670849</t>
  </si>
  <si>
    <t>viz.v.č D.1.1.b)10</t>
  </si>
  <si>
    <t>8,1*2+8</t>
  </si>
  <si>
    <t>63</t>
  </si>
  <si>
    <t>R-6220329</t>
  </si>
  <si>
    <t xml:space="preserve">Očištění, obroušení, vyspravení vstupního schodiště </t>
  </si>
  <si>
    <t>-25842402</t>
  </si>
  <si>
    <t>7,1*0,5*16+12</t>
  </si>
  <si>
    <t>64</t>
  </si>
  <si>
    <t>R-6222502</t>
  </si>
  <si>
    <t xml:space="preserve">Vyspravení podlahy v místě měněných dveří </t>
  </si>
  <si>
    <t>947809515</t>
  </si>
  <si>
    <t xml:space="preserve">Poznámka k položce:
vč. dodávky materálu </t>
  </si>
  <si>
    <t>viz. v.č. D.1.1.b)12-22</t>
  </si>
  <si>
    <t>1,1+1,6</t>
  </si>
  <si>
    <t>65</t>
  </si>
  <si>
    <t>R-6222503</t>
  </si>
  <si>
    <t>Sanace římsy vč. dodávky materiálu</t>
  </si>
  <si>
    <t>609903015</t>
  </si>
  <si>
    <t>"předpoklad "200</t>
  </si>
  <si>
    <t>Ostatní konstrukce a práce, bourání</t>
  </si>
  <si>
    <t>66</t>
  </si>
  <si>
    <t>916231213</t>
  </si>
  <si>
    <t>Osazení chodníkového obrubníku betonového stojatého s boční opěrou do lože z betonu prostého</t>
  </si>
  <si>
    <t>1129195720</t>
  </si>
  <si>
    <t>viz. v.č. D.1.1b)10-18</t>
  </si>
  <si>
    <t>60+31</t>
  </si>
  <si>
    <t>67</t>
  </si>
  <si>
    <t>592172100</t>
  </si>
  <si>
    <t xml:space="preserve">obrubník betonový zahradní  šedý 100 x 5 x 25 cm</t>
  </si>
  <si>
    <t>kus</t>
  </si>
  <si>
    <t>500649660</t>
  </si>
  <si>
    <t>68</t>
  </si>
  <si>
    <t>916991121</t>
  </si>
  <si>
    <t>Lože pod obrubníky, krajníky nebo obruby z dlažebních kostek z betonu prostého</t>
  </si>
  <si>
    <t>545228379</t>
  </si>
  <si>
    <t>viz.v.č D.1.1.b)02-08</t>
  </si>
  <si>
    <t>91*0,25*0,25</t>
  </si>
  <si>
    <t>919726122</t>
  </si>
  <si>
    <t>Geotextilie pro ochranu, separaci a filtraci netkaná měrná hmotnost do 300 g/m2</t>
  </si>
  <si>
    <t>-1348118686</t>
  </si>
  <si>
    <t>viz.v.č. D.1.1.b)10-18 - skladba S3</t>
  </si>
  <si>
    <t>70</t>
  </si>
  <si>
    <t>919726123</t>
  </si>
  <si>
    <t>Geotextilie pro ochranu, separaci a filtraci netkaná měrná hmotnost do 500 g/m2</t>
  </si>
  <si>
    <t>-1350707165</t>
  </si>
  <si>
    <t xml:space="preserve">pod lešení </t>
  </si>
  <si>
    <t>850</t>
  </si>
  <si>
    <t>71</t>
  </si>
  <si>
    <t>962081141</t>
  </si>
  <si>
    <t>Bourání příček ze skleněných tvárnic tl do 150 mm</t>
  </si>
  <si>
    <t>565870708</t>
  </si>
  <si>
    <t>1,1*2,35*2+1,5*2,65*5</t>
  </si>
  <si>
    <t>72</t>
  </si>
  <si>
    <t>968062354</t>
  </si>
  <si>
    <t>Vybourání dřevěných rámů oken dvojitých včetně křídel pl do 1 m2</t>
  </si>
  <si>
    <t>-386494434</t>
  </si>
  <si>
    <t>0,5*0,9*19+1,15*0,6*2</t>
  </si>
  <si>
    <t>73</t>
  </si>
  <si>
    <t>968062356</t>
  </si>
  <si>
    <t>Vybourání dřevěných rámů oken dvojitých včetně křídel pl do 4 m2</t>
  </si>
  <si>
    <t>42701864</t>
  </si>
  <si>
    <t>1,45*1,45*15</t>
  </si>
  <si>
    <t>1,15*1,45*3</t>
  </si>
  <si>
    <t>1,15*0,6*8</t>
  </si>
  <si>
    <t>1,5*2,65*116</t>
  </si>
  <si>
    <t>1,15*2,65*10</t>
  </si>
  <si>
    <t>0,6*2,095*2</t>
  </si>
  <si>
    <t>1,1*2,35*41</t>
  </si>
  <si>
    <t>1,15*1,45*4</t>
  </si>
  <si>
    <t>1,5*2,6*7</t>
  </si>
  <si>
    <t>1,15*2,4*4</t>
  </si>
  <si>
    <t>1,5*2,4*3</t>
  </si>
  <si>
    <t>1,5*1,5*3</t>
  </si>
  <si>
    <t>1,5*2,6*3</t>
  </si>
  <si>
    <t>1,1*1,75</t>
  </si>
  <si>
    <t>74</t>
  </si>
  <si>
    <t>968062455</t>
  </si>
  <si>
    <t>Vybourání dřevěných dveřních zárubní pl do 2 m2</t>
  </si>
  <si>
    <t>299152409</t>
  </si>
  <si>
    <t>1,1*2,24+1,6*2,2</t>
  </si>
  <si>
    <t>75</t>
  </si>
  <si>
    <t>971033381</t>
  </si>
  <si>
    <t>Vybourání otvorů ve zdivu cihelném pl do 0,09 m2 na MVC nebo MV tl do 900 mm</t>
  </si>
  <si>
    <t>-534078755</t>
  </si>
  <si>
    <t>"prostup pri vyvedení digestoře"1</t>
  </si>
  <si>
    <t>76</t>
  </si>
  <si>
    <t>971033561</t>
  </si>
  <si>
    <t>Vybourání otvorů ve zdivu cihelném pl do 1 m2 na MVC nebo MV tl do 600 mm</t>
  </si>
  <si>
    <t>190777903</t>
  </si>
  <si>
    <t>"viz. výkresy bozracích prací "1,2*0,6*0,6*10</t>
  </si>
  <si>
    <t>77</t>
  </si>
  <si>
    <t>978015361</t>
  </si>
  <si>
    <t>Otlučení vnější vápenné nebo vápenocementové vnější omítky stupně členitosti 1 a 2 rozsahu do 50%</t>
  </si>
  <si>
    <t>-504788743</t>
  </si>
  <si>
    <t>78</t>
  </si>
  <si>
    <t>978019361</t>
  </si>
  <si>
    <t xml:space="preserve">Otlučení vnější vápenné nebo vápenocementové vnější omítky stupně členitosti 3 až 5  rozsahu do 50%</t>
  </si>
  <si>
    <t>472492037</t>
  </si>
  <si>
    <t>79</t>
  </si>
  <si>
    <t>R- 96806235</t>
  </si>
  <si>
    <t xml:space="preserve">Odstranění st. kovového rámu okna </t>
  </si>
  <si>
    <t>57683308</t>
  </si>
  <si>
    <t>80</t>
  </si>
  <si>
    <t>R-9526020</t>
  </si>
  <si>
    <t xml:space="preserve">Vyčištění stávající stropní konstrukce nad soc. zařízením </t>
  </si>
  <si>
    <t>797284894</t>
  </si>
  <si>
    <t>"viz.v.č D.1.1.b)29"46</t>
  </si>
  <si>
    <t>81</t>
  </si>
  <si>
    <t>R-9650018</t>
  </si>
  <si>
    <t xml:space="preserve">Demontáž větracích mřížek </t>
  </si>
  <si>
    <t>989286172</t>
  </si>
  <si>
    <t>viz.v.č D.1.1.b)01-09</t>
  </si>
  <si>
    <t>82</t>
  </si>
  <si>
    <t>R-9650325</t>
  </si>
  <si>
    <t xml:space="preserve">Odstranění st. plechouvé skříně </t>
  </si>
  <si>
    <t>977985075</t>
  </si>
  <si>
    <t>viz.v.č D.1,1.b)01-08</t>
  </si>
  <si>
    <t>83</t>
  </si>
  <si>
    <t>R-9650326</t>
  </si>
  <si>
    <t xml:space="preserve">Odstranění prvků na fasádě </t>
  </si>
  <si>
    <t>-1864147515</t>
  </si>
  <si>
    <t>94</t>
  </si>
  <si>
    <t>Lešení a stavební výtahy</t>
  </si>
  <si>
    <t>84</t>
  </si>
  <si>
    <t>941221111</t>
  </si>
  <si>
    <t>Montáž lešení řadového rámového těžkého zatížení do 300 kg/m2 š do 1,2 m v do 10 m</t>
  </si>
  <si>
    <t>-622298121</t>
  </si>
  <si>
    <t>k fasádě - viz.v.č D.1.1.b)10-19</t>
  </si>
  <si>
    <t>4983</t>
  </si>
  <si>
    <t xml:space="preserve">pro výměnu oken v aule </t>
  </si>
  <si>
    <t>16*7</t>
  </si>
  <si>
    <t>85</t>
  </si>
  <si>
    <t>941221211</t>
  </si>
  <si>
    <t>Příplatek k lešení řadovému rámovému těžkému š 1,2 m v do 25 m za první a ZKD den použití</t>
  </si>
  <si>
    <t>-1865563255</t>
  </si>
  <si>
    <t xml:space="preserve">nájem na 90 dní </t>
  </si>
  <si>
    <t>4983*90</t>
  </si>
  <si>
    <t xml:space="preserve">pro výměnu oken v aule - nájem na 10 dnů </t>
  </si>
  <si>
    <t>16*7*10</t>
  </si>
  <si>
    <t>86</t>
  </si>
  <si>
    <t>941221811</t>
  </si>
  <si>
    <t>Demontáž lešení řadového rámového těžkého zatížení do 300 kg/m2 š do 1,2 m v do 10 m</t>
  </si>
  <si>
    <t>2093048070</t>
  </si>
  <si>
    <t>87</t>
  </si>
  <si>
    <t>944511111</t>
  </si>
  <si>
    <t>Montáž ochranné sítě z textilie z umělých vláken</t>
  </si>
  <si>
    <t>-1961795417</t>
  </si>
  <si>
    <t>88</t>
  </si>
  <si>
    <t>944511211</t>
  </si>
  <si>
    <t>Příplatek k ochranné síti za první a ZKD den použití</t>
  </si>
  <si>
    <t>-2141377050</t>
  </si>
  <si>
    <t>89</t>
  </si>
  <si>
    <t>944511811</t>
  </si>
  <si>
    <t>Demontáž ochranné sítě z textilie z umělých vláken</t>
  </si>
  <si>
    <t>1318157872</t>
  </si>
  <si>
    <t>90</t>
  </si>
  <si>
    <t>944711113</t>
  </si>
  <si>
    <t>Montáž záchytné stříšky š do 2,5 m</t>
  </si>
  <si>
    <t>-102469034</t>
  </si>
  <si>
    <t>91</t>
  </si>
  <si>
    <t>944711213</t>
  </si>
  <si>
    <t>Příplatek k záchytné stříšce š do 2,5 m za první a ZKD den použití</t>
  </si>
  <si>
    <t>74769838</t>
  </si>
  <si>
    <t>12*90</t>
  </si>
  <si>
    <t>92</t>
  </si>
  <si>
    <t>944711813</t>
  </si>
  <si>
    <t>Demontáž záchytné stříšky š do 2,5 m</t>
  </si>
  <si>
    <t>-770850407</t>
  </si>
  <si>
    <t>95</t>
  </si>
  <si>
    <t>Různé dokončovací konstrukce a práce pozemních staveb</t>
  </si>
  <si>
    <t>93</t>
  </si>
  <si>
    <t>952901111</t>
  </si>
  <si>
    <t>Vyčištění budov bytové a občanské výstavby při výšce podlaží do 4 m</t>
  </si>
  <si>
    <t>687539881</t>
  </si>
  <si>
    <t>1170*4</t>
  </si>
  <si>
    <t>96</t>
  </si>
  <si>
    <t>Bourání konstrukcí</t>
  </si>
  <si>
    <t>966043121</t>
  </si>
  <si>
    <t xml:space="preserve">Vybourání vnitřních  parapetů</t>
  </si>
  <si>
    <t>711329841</t>
  </si>
  <si>
    <t>1,45*15+1,15*3+1,15*8+1,5*116+1,15*10+0,8*2+1,1*41+0,5*19+1,15*4</t>
  </si>
  <si>
    <t>1,5*7+1,15*4+1,5*3+1,5*3+1,5*3+1,1+1,15*2</t>
  </si>
  <si>
    <t>997013501</t>
  </si>
  <si>
    <t>Odvoz suti na skládku a vybouraných hmot nebo meziskládku do 1 km se složením</t>
  </si>
  <si>
    <t>-1242466239</t>
  </si>
  <si>
    <t>997013509</t>
  </si>
  <si>
    <t>Příplatek k odvozu suti a vybouraných hmot na skládku ZKD 1 km přes 1 km</t>
  </si>
  <si>
    <t>1763391913</t>
  </si>
  <si>
    <t>453,332*14 'Přepočtené koeficientem množství</t>
  </si>
  <si>
    <t>97</t>
  </si>
  <si>
    <t>997013831</t>
  </si>
  <si>
    <t>Poplatek za uložení stavebního směsného odpadu na skládce (skládkovné)</t>
  </si>
  <si>
    <t>1767708027</t>
  </si>
  <si>
    <t>99</t>
  </si>
  <si>
    <t>Přesun hmot</t>
  </si>
  <si>
    <t>98</t>
  </si>
  <si>
    <t>998011002</t>
  </si>
  <si>
    <t>Přesun hmot pro budovy zděné v do 12 m</t>
  </si>
  <si>
    <t>-695852397</t>
  </si>
  <si>
    <t>997</t>
  </si>
  <si>
    <t>Přesun sutě</t>
  </si>
  <si>
    <t>997013215</t>
  </si>
  <si>
    <t>Vnitrostaveništní doprava suti a vybouraných hmot pro budovy v do 18 m ručně</t>
  </si>
  <si>
    <t>-2141217678</t>
  </si>
  <si>
    <t>998</t>
  </si>
  <si>
    <t>100</t>
  </si>
  <si>
    <t>99766102</t>
  </si>
  <si>
    <t>-80193309</t>
  </si>
  <si>
    <t>PSV</t>
  </si>
  <si>
    <t>Práce a dodávky PSV</t>
  </si>
  <si>
    <t>212755214</t>
  </si>
  <si>
    <t>Trativody z drenážních trubek plastových flexibilních D 100 mm bez lože vč. napojení na kanalizaci</t>
  </si>
  <si>
    <t>-1898839731</t>
  </si>
  <si>
    <t>33+16+20</t>
  </si>
  <si>
    <t>102</t>
  </si>
  <si>
    <t>R-7110011</t>
  </si>
  <si>
    <t>Odsekání izol. přizdívky, očištění, vyspravení a vyrovnání podkladu vč. dodávky materiálu</t>
  </si>
  <si>
    <t>1251235482</t>
  </si>
  <si>
    <t xml:space="preserve">viz. v.č. d.1.1.b)10-19- skladba SAN </t>
  </si>
  <si>
    <t>711</t>
  </si>
  <si>
    <t>Izolace proti vodě, vlhkosti a plynům</t>
  </si>
  <si>
    <t>103</t>
  </si>
  <si>
    <t>711001212</t>
  </si>
  <si>
    <t xml:space="preserve">, odburání izoalční přizdívky, vyrovnání a vyspravení podkladu, oprava izolace, přestěrkování,  napojení izolace na stávající</t>
  </si>
  <si>
    <t>-862009388</t>
  </si>
  <si>
    <t>(16+34)*3,5</t>
  </si>
  <si>
    <t>104</t>
  </si>
  <si>
    <t>711161303</t>
  </si>
  <si>
    <t xml:space="preserve">Izolace proti zemní vlhkosti stěn foliemi nopovými </t>
  </si>
  <si>
    <t>291797013</t>
  </si>
  <si>
    <t>33*4</t>
  </si>
  <si>
    <t>16*4</t>
  </si>
  <si>
    <t>212*1,1</t>
  </si>
  <si>
    <t>105</t>
  </si>
  <si>
    <t>711310016</t>
  </si>
  <si>
    <t xml:space="preserve">Provedení hydrouízolační stěrky na bázi bitumenů provedené ve dvou vrstvách s vloženou tkaninou v celk. tl. 4 mm  - vč. dodávky stěrky- a tkaniny, vč. penetrace</t>
  </si>
  <si>
    <t>1768560478</t>
  </si>
  <si>
    <t xml:space="preserve">viz.v.č D.1.1.b)10-19- skladba SAN </t>
  </si>
  <si>
    <t>106</t>
  </si>
  <si>
    <t>711792620</t>
  </si>
  <si>
    <t xml:space="preserve">D+M  Ukončovací lišta nopové fólie VČ. KOTVENÍ </t>
  </si>
  <si>
    <t>9890703</t>
  </si>
  <si>
    <t>viz. výpis kl. prvků - K18</t>
  </si>
  <si>
    <t>261</t>
  </si>
  <si>
    <t>107</t>
  </si>
  <si>
    <t>R-9987112</t>
  </si>
  <si>
    <t xml:space="preserve">Přesun hmot  pro izolace proti vodě, vlhkosti a plynům v objektech v do 60 m</t>
  </si>
  <si>
    <t>Kč</t>
  </si>
  <si>
    <t>969296403</t>
  </si>
  <si>
    <t>712</t>
  </si>
  <si>
    <t>Povlakové krytiny</t>
  </si>
  <si>
    <t>108</t>
  </si>
  <si>
    <t>712300832</t>
  </si>
  <si>
    <t>Odstranění povlakové krytiny střech do 10° dvouvrstvé</t>
  </si>
  <si>
    <t>1721432382</t>
  </si>
  <si>
    <t>"viz.v.č D.1.1.b)28"46</t>
  </si>
  <si>
    <t>713</t>
  </si>
  <si>
    <t>Izolace tepelné</t>
  </si>
  <si>
    <t>109</t>
  </si>
  <si>
    <t>713121121</t>
  </si>
  <si>
    <t>Montáž izolace tepelné podlah volně kladenými rohožemi, pásy, dílci, deskami 2 vrstvy</t>
  </si>
  <si>
    <t>-620808889</t>
  </si>
  <si>
    <t>ZS 10</t>
  </si>
  <si>
    <t>1141</t>
  </si>
  <si>
    <t>110</t>
  </si>
  <si>
    <t>631481060</t>
  </si>
  <si>
    <t xml:space="preserve"> minerální  izolační vlna  mm tl. 140 mm</t>
  </si>
  <si>
    <t>1512981972</t>
  </si>
  <si>
    <t>Poznámka k položce:
, la = 0,039 W/mK tl.140 mm</t>
  </si>
  <si>
    <t>ZS10</t>
  </si>
  <si>
    <t>1141*1,1</t>
  </si>
  <si>
    <t>111</t>
  </si>
  <si>
    <t>631481070</t>
  </si>
  <si>
    <t xml:space="preserve">deska minerální izolační tl. 160 mm </t>
  </si>
  <si>
    <t>-787401601</t>
  </si>
  <si>
    <t>Poznámka k položce:
 la = 0,039 W/mK tl.160 mm</t>
  </si>
  <si>
    <t>"viz.v.č D.1.1.b)29"46*1,1</t>
  </si>
  <si>
    <t>112</t>
  </si>
  <si>
    <t>631481040</t>
  </si>
  <si>
    <t xml:space="preserve">deska minerální izolační tl. 100 mm </t>
  </si>
  <si>
    <t>970089037</t>
  </si>
  <si>
    <t>Poznámka k položce:
 la = 0,039 W/mK tl.100 mm</t>
  </si>
  <si>
    <t>113</t>
  </si>
  <si>
    <t>R-7130020</t>
  </si>
  <si>
    <t xml:space="preserve">D+M parozábrany </t>
  </si>
  <si>
    <t>-822080624</t>
  </si>
  <si>
    <t>"viz. v.č. D.1.1.b)29"60</t>
  </si>
  <si>
    <t>114</t>
  </si>
  <si>
    <t>R-9987132</t>
  </si>
  <si>
    <t>Přesun hmot procentní pro izolace tepelné v objektech v do 24 m</t>
  </si>
  <si>
    <t>-240135583</t>
  </si>
  <si>
    <t>762</t>
  </si>
  <si>
    <t>Konstrukce tesařské</t>
  </si>
  <si>
    <t>115</t>
  </si>
  <si>
    <t>76200</t>
  </si>
  <si>
    <t xml:space="preserve">D+M pochůzí podlahy - OSB desky tl. 25 mm, vč. kotvení, vč. roštu, jeho  kotvení a impregnace,vč. dodávky kotevních a spojovacích prvků  - viz. detail pochůzí lávky</t>
  </si>
  <si>
    <t>2141240570</t>
  </si>
  <si>
    <t>viz. v.č. D.1.1.b)10-18</t>
  </si>
  <si>
    <t>156,6*1</t>
  </si>
  <si>
    <t>116</t>
  </si>
  <si>
    <t>762341024</t>
  </si>
  <si>
    <t>Bednění střech rovných z desek OSB tl 18 mm na pero a drážku šroubovaných na krokve</t>
  </si>
  <si>
    <t>-909551046</t>
  </si>
  <si>
    <t>117</t>
  </si>
  <si>
    <t>762341811</t>
  </si>
  <si>
    <t>Demontáž bednění střech z prken</t>
  </si>
  <si>
    <t>-1727648662</t>
  </si>
  <si>
    <t>"viz. v.č. D.1.1.b)28"46</t>
  </si>
  <si>
    <t>118</t>
  </si>
  <si>
    <t>762342811</t>
  </si>
  <si>
    <t>Demontáž laťování střech z latí osové vzdálenosti do 0,22 m</t>
  </si>
  <si>
    <t>-992718321</t>
  </si>
  <si>
    <t>762395000</t>
  </si>
  <si>
    <t>Spojovací prostředky pro montáž krovu, bednění, laťování, světlíky, klíny</t>
  </si>
  <si>
    <t>-1852633466</t>
  </si>
  <si>
    <t>46*0,018+3</t>
  </si>
  <si>
    <t>120</t>
  </si>
  <si>
    <t>R-7620016</t>
  </si>
  <si>
    <t xml:space="preserve">Výměna poškozených částí krovu (nad soc. zařízením )  - předpoklad cca 50%  vč. dodávky řeziva, vč. impregnace, vč. kotvení, vč. dodávky kotevních a  spoj. prvků </t>
  </si>
  <si>
    <t>-2031577862</t>
  </si>
  <si>
    <t>viz.v.č. D.1.1.c)02, TZ, v.č. D.1.1.b)29</t>
  </si>
  <si>
    <t>121</t>
  </si>
  <si>
    <t>R-9987622</t>
  </si>
  <si>
    <t>Přesun hmot procentní pro kce tesařské v objektech v do 24 m</t>
  </si>
  <si>
    <t>-636392548</t>
  </si>
  <si>
    <t>764</t>
  </si>
  <si>
    <t>Konstrukce klempířské</t>
  </si>
  <si>
    <t>122</t>
  </si>
  <si>
    <t>764001831</t>
  </si>
  <si>
    <t>Demontáž krytiny plechové do suti</t>
  </si>
  <si>
    <t>-1273520482</t>
  </si>
  <si>
    <t>"viz.v.č D.1.1.b28"46</t>
  </si>
  <si>
    <t>123</t>
  </si>
  <si>
    <t>764002851</t>
  </si>
  <si>
    <t>Demontáž oplechování parapetů do suti</t>
  </si>
  <si>
    <t>1780517225</t>
  </si>
  <si>
    <t>209,5+9,5+146,6+6,9+31,2</t>
  </si>
  <si>
    <t>124</t>
  </si>
  <si>
    <t>764002871</t>
  </si>
  <si>
    <t xml:space="preserve">Demontáž oplechování  do suti</t>
  </si>
  <si>
    <t>1536635406</t>
  </si>
  <si>
    <t>125</t>
  </si>
  <si>
    <t>-1584837646</t>
  </si>
  <si>
    <t>"viz.v.č D..11.b)28"20</t>
  </si>
  <si>
    <t>126</t>
  </si>
  <si>
    <t>764004821</t>
  </si>
  <si>
    <t>Demontáž nástřešního žlabu do suti</t>
  </si>
  <si>
    <t>-1056891844</t>
  </si>
  <si>
    <t>"viz.v.č D.1.1.b)28"6,5*2</t>
  </si>
  <si>
    <t>127</t>
  </si>
  <si>
    <t>764004861</t>
  </si>
  <si>
    <t>Demontáž svodu do suti</t>
  </si>
  <si>
    <t>2073683630</t>
  </si>
  <si>
    <t>192</t>
  </si>
  <si>
    <t>128</t>
  </si>
  <si>
    <t>764246404</t>
  </si>
  <si>
    <t xml:space="preserve">Oplechování parapetů rovných mechanicky kotvené z TiZn předzvětralého  plechu  rš 340 mm</t>
  </si>
  <si>
    <t>-1969196753</t>
  </si>
  <si>
    <t>viz. výpis kl. prvků - K02,03</t>
  </si>
  <si>
    <t>K05</t>
  </si>
  <si>
    <t>129</t>
  </si>
  <si>
    <t>764246405</t>
  </si>
  <si>
    <t xml:space="preserve">Oplechování parapetů rovných mechanicky kotvené z TiZn předzvětralého  plechu  rš 390 mm</t>
  </si>
  <si>
    <t>1294497269</t>
  </si>
  <si>
    <t>viz. výpis kl. prvků - K04</t>
  </si>
  <si>
    <t>130</t>
  </si>
  <si>
    <t>764246406</t>
  </si>
  <si>
    <t xml:space="preserve">Oplechování parapetů rovných mechanicky kotvené z předzvětralého  TiZn  plechu  rš 410 mm</t>
  </si>
  <si>
    <t>1361961233</t>
  </si>
  <si>
    <t>viz. výpis kl. prvků - K08-K10</t>
  </si>
  <si>
    <t>K13-K15</t>
  </si>
  <si>
    <t>3,05*4+5,9</t>
  </si>
  <si>
    <t>131</t>
  </si>
  <si>
    <t>764542406</t>
  </si>
  <si>
    <t xml:space="preserve">Žlab nadřímsový uložený v hácích se spádovou vložkou z TiZn předzvětralého plechu ršdo  500 mm</t>
  </si>
  <si>
    <t>-527773752</t>
  </si>
  <si>
    <t>"viz. výpi prvků - K26"12,8</t>
  </si>
  <si>
    <t>132</t>
  </si>
  <si>
    <t>764548423</t>
  </si>
  <si>
    <t xml:space="preserve">Svody kruhové včetně objímek, kolen, odskoků z TiZn předzvětralého   plechu průměru 100 mm</t>
  </si>
  <si>
    <t>-1741644571</t>
  </si>
  <si>
    <t>viz. výpis kl. prvků - K01</t>
  </si>
  <si>
    <t>133</t>
  </si>
  <si>
    <t>R-7640010</t>
  </si>
  <si>
    <t xml:space="preserve">D+M střešní krytiny - titanzinkový plech předzvětralý  tl. 0,7mm vč. kotvení a dodávky kotevních prvků, vč. všech příslušenství a doplňků </t>
  </si>
  <si>
    <t>-1145045362</t>
  </si>
  <si>
    <t xml:space="preserve">Poznámka k položce:
vč. dodávky a montáže difuzní folie s prostorovou mřížkovou rohoží </t>
  </si>
  <si>
    <t>134</t>
  </si>
  <si>
    <t>R-7640011</t>
  </si>
  <si>
    <t xml:space="preserve">D+M difuzní dolie </t>
  </si>
  <si>
    <t>-2013942836</t>
  </si>
  <si>
    <t>135</t>
  </si>
  <si>
    <t>R-7640016</t>
  </si>
  <si>
    <t xml:space="preserve">D+M oplechování okapu - viz. K27, vč. kotvení a dodávky kotevních prvků , rš do 800 mm - předzvětralý titanzinek </t>
  </si>
  <si>
    <t>-1028649543</t>
  </si>
  <si>
    <t>12,8</t>
  </si>
  <si>
    <t>136</t>
  </si>
  <si>
    <t>R-7640017</t>
  </si>
  <si>
    <t xml:space="preserve">D+M ochranné větrací mřížky - odvětrání střechy </t>
  </si>
  <si>
    <t>-1727098808</t>
  </si>
  <si>
    <t>137</t>
  </si>
  <si>
    <t>R-7640019</t>
  </si>
  <si>
    <t xml:space="preserve">D+M oplechování římsy - viz. K9- rš do 600 mm - předzvětralý titanzinek </t>
  </si>
  <si>
    <t>-453421875</t>
  </si>
  <si>
    <t>viz. výpis kl. prvků - K29</t>
  </si>
  <si>
    <t>13,3</t>
  </si>
  <si>
    <t>138</t>
  </si>
  <si>
    <t>R-7640020</t>
  </si>
  <si>
    <t xml:space="preserve">D+M lemování okraje střechy - předzvětralý titanzinek </t>
  </si>
  <si>
    <t>1634761563</t>
  </si>
  <si>
    <t>viz. výpis kl. prvků - K30</t>
  </si>
  <si>
    <t>7,5</t>
  </si>
  <si>
    <t>139</t>
  </si>
  <si>
    <t>R-7641002</t>
  </si>
  <si>
    <t xml:space="preserve">OPLECHOVÁNÍ SOKLOVÉ ŘÍMSY, VČ. PŘÍPONEK, PŘEDZVĚTRALÝ TITANZINEK , BARVA RAL 7006 - BÉŽOVĚ HNĚDÁ,  RŠ 420 MM</t>
  </si>
  <si>
    <t>2074052002</t>
  </si>
  <si>
    <t>viz. výpis kl. prvků - K19</t>
  </si>
  <si>
    <t>140</t>
  </si>
  <si>
    <t>R-7641003</t>
  </si>
  <si>
    <t xml:space="preserve">D+M rohový ukončovací profil, perforovaný rš 200 mm - viz. K20, TiZn </t>
  </si>
  <si>
    <t>1636151453</t>
  </si>
  <si>
    <t>viz. výpis kl. prvků - K20</t>
  </si>
  <si>
    <t>30,8</t>
  </si>
  <si>
    <t>141</t>
  </si>
  <si>
    <t>R-7641004</t>
  </si>
  <si>
    <t xml:space="preserve">OPLECHOVÁNÍ  ŘÍMSY, VČ. PŘÍPONEK,PŘEDZVĚTRALÝ  TITANZINEK , BARVA RAL 7006 - BÉŽOVĚ HNĚDÁ,  RŠ 380 MM</t>
  </si>
  <si>
    <t>158167410</t>
  </si>
  <si>
    <t>viz. výpis kl. prvků - K21</t>
  </si>
  <si>
    <t>1,8*32</t>
  </si>
  <si>
    <t>"K29"20,5</t>
  </si>
  <si>
    <t>142</t>
  </si>
  <si>
    <t>R-7641005</t>
  </si>
  <si>
    <t xml:space="preserve">OPLECHOVÁNÍ  ŘÍMSY, VČ. PŘÍPONEK, PŘEDZVĚTRALÝ  TITANZINEK , BARVA RAL 7006 - BÉŽOVĚ HNĚDÁ,  RŠ 380 MM</t>
  </si>
  <si>
    <t>-1365719089</t>
  </si>
  <si>
    <t>viz. výpis kl. prvků - K22</t>
  </si>
  <si>
    <t>3*2</t>
  </si>
  <si>
    <t>143</t>
  </si>
  <si>
    <t>R-7641006</t>
  </si>
  <si>
    <t xml:space="preserve">OPLECHOVÁNÍ  ŘÍMSY, VČ. PŘÍPONEK, PŘEDZVĚTRALÝ TITANZINEK , BARVA RAL 7006 - BÉŽOVĚ HNĚDÁ,  RŠ 380 MM</t>
  </si>
  <si>
    <t>-1247592409</t>
  </si>
  <si>
    <t>viz. výpis kl. prvků - K23</t>
  </si>
  <si>
    <t>2*3</t>
  </si>
  <si>
    <t>144</t>
  </si>
  <si>
    <t>R-7641007</t>
  </si>
  <si>
    <t>896204160</t>
  </si>
  <si>
    <t>viz. výpis kl. prvků - K24</t>
  </si>
  <si>
    <t>327</t>
  </si>
  <si>
    <t>145</t>
  </si>
  <si>
    <t>R-7641008</t>
  </si>
  <si>
    <t>-888227348</t>
  </si>
  <si>
    <t>viz. výpis kl. prvků - K25</t>
  </si>
  <si>
    <t>146</t>
  </si>
  <si>
    <t>R-7642425</t>
  </si>
  <si>
    <t xml:space="preserve">Lemování přechod střecha zeď rš 250 mm, předzvětralý titanzinek  - D+M </t>
  </si>
  <si>
    <t>-1267271241</t>
  </si>
  <si>
    <t>viz. výpis kl. prvků - K31 , 32</t>
  </si>
  <si>
    <t>7,5+13,2</t>
  </si>
  <si>
    <t>147</t>
  </si>
  <si>
    <t>R-7642464</t>
  </si>
  <si>
    <t xml:space="preserve">Oplechování parapetů rovných mechanicky kotvené z předzvětralého TiZn  plechu  rš 310 mm</t>
  </si>
  <si>
    <t>1062622734</t>
  </si>
  <si>
    <t>viz. výpis kl. prvků - K06,07</t>
  </si>
  <si>
    <t>K12</t>
  </si>
  <si>
    <t>K16</t>
  </si>
  <si>
    <t>148</t>
  </si>
  <si>
    <t>R-7642465</t>
  </si>
  <si>
    <t xml:space="preserve">Oplechování parapetů rovných mechanicky kotvené z předzvětralého  TiZn  plechu  rš 450 mm</t>
  </si>
  <si>
    <t>1927477076</t>
  </si>
  <si>
    <t>viz. výpis kl. prvků - K11</t>
  </si>
  <si>
    <t>149</t>
  </si>
  <si>
    <t>R-9987642</t>
  </si>
  <si>
    <t>Přesun hmot pro konstrukce klempířské v objektech v do 24 m</t>
  </si>
  <si>
    <t>1500282650</t>
  </si>
  <si>
    <t>766</t>
  </si>
  <si>
    <t>Konstrukce truhlářské</t>
  </si>
  <si>
    <t>150</t>
  </si>
  <si>
    <t>766694122</t>
  </si>
  <si>
    <t>Montáž parapetních dřevěných nebo plastových šířky přes 30 cm délky do 1,6 m</t>
  </si>
  <si>
    <t>1067078817</t>
  </si>
  <si>
    <t>viz. výpis parapetů - P01-P16</t>
  </si>
  <si>
    <t>12+5+5+13+17+6+2+16+111+19+26+5+4+3+2</t>
  </si>
  <si>
    <t>151</t>
  </si>
  <si>
    <t>607941090</t>
  </si>
  <si>
    <t xml:space="preserve">deska parapetní dřevotřísková vnitřní POSTFORMING š. 650 mm vč. kotvení a dodávky kotevních prvků </t>
  </si>
  <si>
    <t>-910330797</t>
  </si>
  <si>
    <t>viz. výpis parapetů - P01,02</t>
  </si>
  <si>
    <t>1,45*12*1,05</t>
  </si>
  <si>
    <t>1,15*7*1,05</t>
  </si>
  <si>
    <t>P07</t>
  </si>
  <si>
    <t>1,15*6*1,05</t>
  </si>
  <si>
    <t>P14</t>
  </si>
  <si>
    <t>1,5*4*1,05</t>
  </si>
  <si>
    <t>152</t>
  </si>
  <si>
    <t>R-6079410</t>
  </si>
  <si>
    <t xml:space="preserve">deska parapetní dřevotřísková vnitřní POSTFORMING š.800 mm vč. kotvení a dodávky kotevních prvků </t>
  </si>
  <si>
    <t>1134245617</t>
  </si>
  <si>
    <t>viz. výpis parapetů - P16</t>
  </si>
  <si>
    <t>1,45*3*1,05</t>
  </si>
  <si>
    <t>153</t>
  </si>
  <si>
    <t>607941080</t>
  </si>
  <si>
    <t xml:space="preserve">deska parapetní dřevotřísková vnitřní POSTFORMING š. 550 mm vč. kotvení a dodávky kotevních prvků </t>
  </si>
  <si>
    <t>2130976855</t>
  </si>
  <si>
    <t>viz. výpis parapetů - P03</t>
  </si>
  <si>
    <t>1,15*5*1,05</t>
  </si>
  <si>
    <t>154</t>
  </si>
  <si>
    <t>607941040</t>
  </si>
  <si>
    <t xml:space="preserve">deska parapetní dřevotřísková vnitřní POSTFORMING š. 350mm vč. kotvení a dodávky kotevních prvků </t>
  </si>
  <si>
    <t>-1570969286</t>
  </si>
  <si>
    <t>viz. výpis parapetů - P04</t>
  </si>
  <si>
    <t>1,15*13*1,05</t>
  </si>
  <si>
    <t>P08-P10</t>
  </si>
  <si>
    <t>0,6*2*1,05</t>
  </si>
  <si>
    <t>1,1*16*1,05</t>
  </si>
  <si>
    <t>1,5*111*1,05</t>
  </si>
  <si>
    <t>155</t>
  </si>
  <si>
    <t>607941070</t>
  </si>
  <si>
    <t xml:space="preserve">deska parapetní dřevotřísková vnitřní POSTFORMING  š. 500 mm vč. kotvení a dodávky kotevních prvků </t>
  </si>
  <si>
    <t>-1804047198</t>
  </si>
  <si>
    <t>viz. výpis parapetů - \p06</t>
  </si>
  <si>
    <t>1,5*17*1,05</t>
  </si>
  <si>
    <t>P13</t>
  </si>
  <si>
    <t>1,5*5*1,05</t>
  </si>
  <si>
    <t>156</t>
  </si>
  <si>
    <t>607941010</t>
  </si>
  <si>
    <t xml:space="preserve">deska parapetní dřevotřísková vnitřní POSTFORMING š. 200 mm vč. kotvení a dodávky kotevních prvků </t>
  </si>
  <si>
    <t>-1541051588</t>
  </si>
  <si>
    <t>viz. výpis parapetů - P11-12</t>
  </si>
  <si>
    <t>0,5*19*1,05</t>
  </si>
  <si>
    <t>1,1*26*1,05</t>
  </si>
  <si>
    <t>157</t>
  </si>
  <si>
    <t>998766102</t>
  </si>
  <si>
    <t>Přesun hmot tonážní pro konstrukce truhlářské v objektech v do 12 m</t>
  </si>
  <si>
    <t>-56019373</t>
  </si>
  <si>
    <t>158</t>
  </si>
  <si>
    <t>R-7660201</t>
  </si>
  <si>
    <t xml:space="preserve">D+M euro okna - viz. O01- vč. parotěsnicí a expanzní pásky, vč. všech příslušenství a doplňků </t>
  </si>
  <si>
    <t>-214247265</t>
  </si>
  <si>
    <t>viz. v.č. D.1.1.b)18 - výpis oken - O01</t>
  </si>
  <si>
    <t>159</t>
  </si>
  <si>
    <t>R-7660202</t>
  </si>
  <si>
    <t xml:space="preserve">D+M euro okna - viz. O02- vč. parotěsnicí a expanzní pásky, vč. všech příslušenství a doplňků </t>
  </si>
  <si>
    <t>-44159663</t>
  </si>
  <si>
    <t>viz. v.č. D.1.1.b)18 - výpis oken - O02</t>
  </si>
  <si>
    <t>160</t>
  </si>
  <si>
    <t>R-7660203</t>
  </si>
  <si>
    <t xml:space="preserve">D+M euro okna - viz. O03- vč. parotěsnicí a expanzní pásky, vč. všech příslušenství a doplňků </t>
  </si>
  <si>
    <t>973245361</t>
  </si>
  <si>
    <t>viz. v.č. D.1.1.b)18 - výpis oken - O03</t>
  </si>
  <si>
    <t>161</t>
  </si>
  <si>
    <t>R-7660204</t>
  </si>
  <si>
    <t xml:space="preserve">D+M euro okna - viz. O04- vč. parotěsnicí a expanzní pásky, vč. všech příslušenství a doplňků </t>
  </si>
  <si>
    <t>-632509984</t>
  </si>
  <si>
    <t>viz. v.č. D.1.1.b)18 - výpis oken - O04</t>
  </si>
  <si>
    <t>162</t>
  </si>
  <si>
    <t>R-7660205</t>
  </si>
  <si>
    <t xml:space="preserve">D+M euro okna - viz. O05- vč. parotěsnicí a expanzní pásky, vč. všech příslušenství a doplňků </t>
  </si>
  <si>
    <t>520181495</t>
  </si>
  <si>
    <t>viz. v.č. D.1.1.b)18 - výpis oken - O05</t>
  </si>
  <si>
    <t>163</t>
  </si>
  <si>
    <t>R-7660206</t>
  </si>
  <si>
    <t xml:space="preserve">D+M euro okna - viz. O06- vč. parotěsnicí a expanzní pásky, vč. všech příslušenství a doplňků </t>
  </si>
  <si>
    <t>354889955</t>
  </si>
  <si>
    <t>viz. v.č. D.1.1.b)18 - výpis oken - O06</t>
  </si>
  <si>
    <t>164</t>
  </si>
  <si>
    <t>R-7660207</t>
  </si>
  <si>
    <t xml:space="preserve">D+M euro okna - viz. O07- vč. parotěsnicí a expanzní pásky, vč. všech příslušenství a doplňků </t>
  </si>
  <si>
    <t>-383151724</t>
  </si>
  <si>
    <t>viz. v.č. D.1.1.b)18 - výpis oken - O07</t>
  </si>
  <si>
    <t>165</t>
  </si>
  <si>
    <t>R-7660208</t>
  </si>
  <si>
    <t xml:space="preserve">D+M euro okna - viz. O08- vč. parotěsnicí a expanzní pásky, vč. všech příslušenství a doplňků </t>
  </si>
  <si>
    <t>-1698702379</t>
  </si>
  <si>
    <t>viz. v.č. D.1.1.b)18 - výpis oken - O08</t>
  </si>
  <si>
    <t>166</t>
  </si>
  <si>
    <t>R-7660209</t>
  </si>
  <si>
    <t xml:space="preserve">D+M euro okna - viz. O09- vč. parotěsnicí a expanzní pásky, vč. všech příslušenství a doplňků </t>
  </si>
  <si>
    <t>1022851386</t>
  </si>
  <si>
    <t>viz. v.č. D.1.1.b)18 - výpis oken - O09</t>
  </si>
  <si>
    <t>167</t>
  </si>
  <si>
    <t>R-7660210</t>
  </si>
  <si>
    <t xml:space="preserve">D+M euro okna - viz. O10- vč. parotěsnicí a expanzní pásky, vč. všech příslušenství a doplňků </t>
  </si>
  <si>
    <t>-502358967</t>
  </si>
  <si>
    <t>viz. v.č. D.1.1.b)18 - výpis oken - O10</t>
  </si>
  <si>
    <t>168</t>
  </si>
  <si>
    <t>R-7660211</t>
  </si>
  <si>
    <t xml:space="preserve">D+M euro okna - viz. O11- vč. parotěsnicí a expanzní pásky, vč. všech příslušenství a doplňků </t>
  </si>
  <si>
    <t>-76117857</t>
  </si>
  <si>
    <t>viz. v.č. D.1.1.b)18 - výpis oken - O11</t>
  </si>
  <si>
    <t>169</t>
  </si>
  <si>
    <t>R-7660212</t>
  </si>
  <si>
    <t xml:space="preserve">D+M euro okna - viz. O12- vč. parotěsnicí a expanzní pásky, vč. všech příslušenství a doplňků </t>
  </si>
  <si>
    <t>1187627302</t>
  </si>
  <si>
    <t>viz. v.č. D.1.1.b)18 - výpis oken - O12</t>
  </si>
  <si>
    <t>170</t>
  </si>
  <si>
    <t>R-7660213</t>
  </si>
  <si>
    <t xml:space="preserve">D+M euro okna - viz. O13- vč. parotěsnicí a expanzní pásky, vč. všech příslušenství a doplňků </t>
  </si>
  <si>
    <t>-1702609748</t>
  </si>
  <si>
    <t>viz. v.č. D.1.1.b)18 - výpis oken - O13</t>
  </si>
  <si>
    <t>171</t>
  </si>
  <si>
    <t>R-7660214</t>
  </si>
  <si>
    <t xml:space="preserve">D+M euro okna - viz. O14- vč. parotěsnicí a expanzní pásky, vč. všech příslušenství a doplňků </t>
  </si>
  <si>
    <t>-89371816</t>
  </si>
  <si>
    <t>viz. v.č. D.1.1.b)18 - výpis oken - O14</t>
  </si>
  <si>
    <t>172</t>
  </si>
  <si>
    <t>R-7660215</t>
  </si>
  <si>
    <t xml:space="preserve">D+M euro okna - viz. O15- vč. parotěsnicí a expanzní pásky, vč. všech příslušenství a doplňků </t>
  </si>
  <si>
    <t>-1409130782</t>
  </si>
  <si>
    <t>viz. v.č. D.1.1.b)18 - výpis oken - O15</t>
  </si>
  <si>
    <t>173</t>
  </si>
  <si>
    <t>R-7660216</t>
  </si>
  <si>
    <t xml:space="preserve">D+M euro okna - viz. O16- vč. parotěsnicí a expanzní pásky, vč. všech příslušenství a doplňků </t>
  </si>
  <si>
    <t>-1997608821</t>
  </si>
  <si>
    <t>viz. v.č. D.1.1.b)18 - výpis oken - O16</t>
  </si>
  <si>
    <t>174</t>
  </si>
  <si>
    <t>R-7660216.1</t>
  </si>
  <si>
    <t xml:space="preserve">D+M euro okna - viz. O17- vč. parotěsnicí a expanzní pásky, vč. všech příslušenství a doplňků </t>
  </si>
  <si>
    <t>1461458012</t>
  </si>
  <si>
    <t>viz. v.č. D.1.1.b)18 - výpis oken - O17</t>
  </si>
  <si>
    <t>175</t>
  </si>
  <si>
    <t>R-7660217</t>
  </si>
  <si>
    <t>Repase st. vstupních dveří - viz. D01 vč. doplnění panik zámku, uzávěru a samozavírače</t>
  </si>
  <si>
    <t>1962758429</t>
  </si>
  <si>
    <t>viz. v.č. D.1.1.b)19 - výpis dveří - D01</t>
  </si>
  <si>
    <t>176</t>
  </si>
  <si>
    <t>R-7660218</t>
  </si>
  <si>
    <t xml:space="preserve">D+M vstupních dveří z euro profilů  - viz. D02, vč. vnitřní a vnější pásky, vč. všech příslušenství a doplňků </t>
  </si>
  <si>
    <t>-1386774019</t>
  </si>
  <si>
    <t>viz. v.č. D.1.1.b)19 - výpisdveří - D02</t>
  </si>
  <si>
    <t>177</t>
  </si>
  <si>
    <t>R-7660219</t>
  </si>
  <si>
    <t xml:space="preserve">D+M vstupních dveří z euro profilů  - viz. D03, vč. vnitřní a vnější pásky, vč. všech příslušenství a doplňků </t>
  </si>
  <si>
    <t>-1916497967</t>
  </si>
  <si>
    <t>viz. v.č. D.1.1.b)19 - výpisdveří - D03</t>
  </si>
  <si>
    <t>178</t>
  </si>
  <si>
    <t>R-7660220</t>
  </si>
  <si>
    <t>Repase st. vstupních dveří - viz. D04 vč. doplnění panik zámku, uzávěru a samozavírače</t>
  </si>
  <si>
    <t>-1623113911</t>
  </si>
  <si>
    <t>viz. v.č. D.1.1.b)19 - výpis dveří - D04</t>
  </si>
  <si>
    <t>767</t>
  </si>
  <si>
    <t>Konstrukce zámečnické</t>
  </si>
  <si>
    <t>179</t>
  </si>
  <si>
    <t>R-7670405</t>
  </si>
  <si>
    <t xml:space="preserve">Z05 - demontáž, dodávka a montáž nových konzol , dodávka a montáž nových svodů hromosvodu, vč. kotvení, vč. revize vč. dodávky a montáže nového ochranného úhelníku, vč. nového zemnění pomocí zemnících tyčí  - 11 ks </t>
  </si>
  <si>
    <t>-1401651690</t>
  </si>
  <si>
    <t xml:space="preserve">Poznámka k položce:
vč. nového zemnění pomocí zemnících tyčí </t>
  </si>
  <si>
    <t>viz. výpis zám. prvků - Z05</t>
  </si>
  <si>
    <t>198</t>
  </si>
  <si>
    <t>180</t>
  </si>
  <si>
    <t>R-7670601</t>
  </si>
  <si>
    <t xml:space="preserve">D+M větrací mřížky s protidešťovou žaluziíí a síťkou proti hmyzu, vč. kotvení  - viz- Z01</t>
  </si>
  <si>
    <t>-2110512796</t>
  </si>
  <si>
    <t>viz. výpis zám. prvků - Z01</t>
  </si>
  <si>
    <t>181</t>
  </si>
  <si>
    <t>R-7670602</t>
  </si>
  <si>
    <t xml:space="preserve">D+M větrací mřížky s protidešťovou žaluziíí a síťkou proti hmyzu, vč. kotvení  - viz- Z02</t>
  </si>
  <si>
    <t>187618641</t>
  </si>
  <si>
    <t>viz. výpis zám. prvků - Z02</t>
  </si>
  <si>
    <t>182</t>
  </si>
  <si>
    <t>R-7670603</t>
  </si>
  <si>
    <t xml:space="preserve">D+M větrací mřížky s protidešťovou žaluziíí a síťkou proti hmyzu, vč. kotvení  - viz- Z03</t>
  </si>
  <si>
    <t>-578579745</t>
  </si>
  <si>
    <t>viz. výpis zám. prvků - Z03</t>
  </si>
  <si>
    <t>183</t>
  </si>
  <si>
    <t>R-7670604</t>
  </si>
  <si>
    <t>Přeložka st. potrubí na zateplenou fasádu, vč. kotvení a dodávky kotevních prvků, vč. obroušení a nového nátěru - viz. Z04</t>
  </si>
  <si>
    <t>1947282785</t>
  </si>
  <si>
    <t>viz. výpis zám. prvků - Z04</t>
  </si>
  <si>
    <t>184</t>
  </si>
  <si>
    <t>R-7670606</t>
  </si>
  <si>
    <t xml:space="preserve">D+M větrací mřížky s protidešťovou žaluziíí a síťkou proti hmyzu, vč. kotvení  - viz- Z06</t>
  </si>
  <si>
    <t>286306599</t>
  </si>
  <si>
    <t>viz. výpis zám. prvků - Z06</t>
  </si>
  <si>
    <t>185</t>
  </si>
  <si>
    <t>R-7670607</t>
  </si>
  <si>
    <t xml:space="preserve">Demontáž, zpětná montáž plynového zařízení, vč. kotvení a dodávky kotevních prvků  - viz. Z07, vč. revize</t>
  </si>
  <si>
    <t>-1300959376</t>
  </si>
  <si>
    <t>viz. výpis zám.prvků - Z07</t>
  </si>
  <si>
    <t>186</t>
  </si>
  <si>
    <t>R-7670608</t>
  </si>
  <si>
    <t>Přeložka st. vypínače, vč. prodoužení přívodu, vč. dodávky nového vypínače, vč. zpětného zapojení, vč. kotvení a dodávky kotevních prvků - viz. Z08</t>
  </si>
  <si>
    <t>-239099144</t>
  </si>
  <si>
    <t>viz. výpis zám.prvků - Z08</t>
  </si>
  <si>
    <t>187</t>
  </si>
  <si>
    <t>R-7670609</t>
  </si>
  <si>
    <t xml:space="preserve">Přeložka elektro skříňky  vč kotvení a dodávky kotevních prvků - viz. Z09</t>
  </si>
  <si>
    <t>-1349655468</t>
  </si>
  <si>
    <t>viz. výpis zám. prvků - Z09</t>
  </si>
  <si>
    <t>188</t>
  </si>
  <si>
    <t>R-7670610</t>
  </si>
  <si>
    <t xml:space="preserve">D+M větrací mřížky s protideš´tovou žaluzií a sítí proti hmyzu, vč. kotvení a dodávky kotevních prvků  - viz. Z10</t>
  </si>
  <si>
    <t>-362912815</t>
  </si>
  <si>
    <t>viz. výpis zám. prvků - Z10</t>
  </si>
  <si>
    <t>189</t>
  </si>
  <si>
    <t>R-7670611</t>
  </si>
  <si>
    <t xml:space="preserve">Přeložení vodovodního kohoutu vč. prodloužení přívodu vody, vč. zpětného zapojení  - viz. Z11</t>
  </si>
  <si>
    <t>1221572982</t>
  </si>
  <si>
    <t xml:space="preserve">viz. výpis zám. prvků  Z11</t>
  </si>
  <si>
    <t>190</t>
  </si>
  <si>
    <t>R-7670612</t>
  </si>
  <si>
    <t xml:space="preserve">Přeložení cedule na zateplenou fasádu vč. kotvení a dodávky kotevních prvků  - viz- Z12</t>
  </si>
  <si>
    <t>-864713002</t>
  </si>
  <si>
    <t>viz. výpis zám. prvků - Z12</t>
  </si>
  <si>
    <t>191</t>
  </si>
  <si>
    <t>R-7670613</t>
  </si>
  <si>
    <t>Přeložení držáku na vlajku, vč. kotvení a dodávky kotevních prvků, vč. obroušení a nového nátěru - viz. Z13</t>
  </si>
  <si>
    <t>-2000273201</t>
  </si>
  <si>
    <t>viz. výpis zám. prvků - Z13</t>
  </si>
  <si>
    <t>R-7670615</t>
  </si>
  <si>
    <t xml:space="preserve">Přeložení venkovního osvětlení a vč. dodávky a montáže nového svítidla, vč. prodloužení přívodu, zpětného dopojení a revize  - viz. Z15</t>
  </si>
  <si>
    <t>-540676199</t>
  </si>
  <si>
    <t>viz. výpis zám. prvků - Z15</t>
  </si>
  <si>
    <t>193</t>
  </si>
  <si>
    <t>R-7670616</t>
  </si>
  <si>
    <t xml:space="preserve">Přeložka st. plynového větracího potrubí vč. kotvení a dodávky kotevních prvků, obroušení a nový nátěr  - viz. Z16, vč. revize</t>
  </si>
  <si>
    <t>2081892290</t>
  </si>
  <si>
    <t>viz. výpis zám. prvků - z16</t>
  </si>
  <si>
    <t>194</t>
  </si>
  <si>
    <t>R-7670617</t>
  </si>
  <si>
    <t>Obroušení a nátěr st. výustě vč. větrací mřížky kruhového průřezu - viz. Z17</t>
  </si>
  <si>
    <t>-10908718</t>
  </si>
  <si>
    <t>viz. výpis zám. prvků - Z17</t>
  </si>
  <si>
    <t>195</t>
  </si>
  <si>
    <t>R-7670618</t>
  </si>
  <si>
    <t xml:space="preserve">Přeložka fasádního držáku, vč. kotvení a dodávky kotevních prvků, obroušení, nový nátěr  - viz. Z18</t>
  </si>
  <si>
    <t>1740957432</t>
  </si>
  <si>
    <t>viz. výpis zám. prvků - Z18</t>
  </si>
  <si>
    <t>196</t>
  </si>
  <si>
    <t>R-7670619</t>
  </si>
  <si>
    <t>Nové uchycení st. nadzemního elektro kabelu, vč. prodloužení, dopojení, kotvení a dodávky kotevních prvků - viz. Z19</t>
  </si>
  <si>
    <t>1605366329</t>
  </si>
  <si>
    <t>viz. výpis zám. prvků - Z19</t>
  </si>
  <si>
    <t>197</t>
  </si>
  <si>
    <t>R-7670620</t>
  </si>
  <si>
    <t xml:space="preserve">Přeložení cca 1,5m dílu oplocení, dmtž, obroušení a nový nátěr, vč. posunutí sloupků,  jeho nového základu, dodávka nového výplňového pletiva, vč. kotvení a dodávky kotevních prvků - viz. Z20</t>
  </si>
  <si>
    <t>188843201</t>
  </si>
  <si>
    <t>viz. výpis zám. prvků - Z20</t>
  </si>
  <si>
    <t>R-7670621</t>
  </si>
  <si>
    <t xml:space="preserve">Přeložení st. mříže anglického dvorku vč. úpravy a nátěru, vč. kotvení a dodávky kotevních prvků  - viz- Z21</t>
  </si>
  <si>
    <t>-1402549170</t>
  </si>
  <si>
    <t>viz. výpis zám. prvků - Z21</t>
  </si>
  <si>
    <t>199</t>
  </si>
  <si>
    <t>R-7670622</t>
  </si>
  <si>
    <t xml:space="preserve">Přeložení krabičky na zatepl. fasádu vč. kotvení a dodávky kotevních prvků, vč. prodloužení přívodu, vč. dodávky nové krabičky  - viz. Z22,23</t>
  </si>
  <si>
    <t>614314078</t>
  </si>
  <si>
    <t>viz. výpis zám. prvků - Z22,23</t>
  </si>
  <si>
    <t>10+2</t>
  </si>
  <si>
    <t>200</t>
  </si>
  <si>
    <t>R-7670624</t>
  </si>
  <si>
    <t xml:space="preserve">D+M ochranné ocelové mříže oken tělocvičny  vč. kotvení  a dodávky kotevních prvků, vč. povrchové úpravy - viz. Z24</t>
  </si>
  <si>
    <t>1819130594</t>
  </si>
  <si>
    <t>viz. výpis zám. prvků - Z24</t>
  </si>
  <si>
    <t>201</t>
  </si>
  <si>
    <t>R-9987672</t>
  </si>
  <si>
    <t xml:space="preserve">Přesun hmot  pro zámečnické konstrukce v objektech v do 24 m</t>
  </si>
  <si>
    <t>592731681</t>
  </si>
  <si>
    <t>202</t>
  </si>
  <si>
    <t>z. technické podmínk</t>
  </si>
  <si>
    <t>D+M anglického dvorku - viz. technické podmínky výrobků</t>
  </si>
  <si>
    <t>-1617057424</t>
  </si>
  <si>
    <t>781</t>
  </si>
  <si>
    <t>Dokončovací práce - obklady</t>
  </si>
  <si>
    <t>203</t>
  </si>
  <si>
    <t>781411915</t>
  </si>
  <si>
    <t>Oprava obkladu z obkladaček pórovinových do 50 ks/m2 kladených do malty</t>
  </si>
  <si>
    <t>-901130107</t>
  </si>
  <si>
    <t>"po měněných oknech - ostění, nadpraží- přepoklad "1050</t>
  </si>
  <si>
    <t>204</t>
  </si>
  <si>
    <t>R-7810010</t>
  </si>
  <si>
    <t xml:space="preserve">Obklad keramický - rozměr a barvu pizpůsobit dle stávajícího </t>
  </si>
  <si>
    <t>-2092840374</t>
  </si>
  <si>
    <t>205</t>
  </si>
  <si>
    <t>998781203</t>
  </si>
  <si>
    <t>Přesun hmot procentní pro obklady keramické v objektech v do 24 m</t>
  </si>
  <si>
    <t>1077703051</t>
  </si>
  <si>
    <t>783</t>
  </si>
  <si>
    <t>Dokončovací práce - nátěry</t>
  </si>
  <si>
    <t>206</t>
  </si>
  <si>
    <t>783783312</t>
  </si>
  <si>
    <t>Nátěry tesařských kcí proti dřevokazným houbám, hmyzu a plísním preventivní dvojnásobné v exteriéru</t>
  </si>
  <si>
    <t>536523215</t>
  </si>
  <si>
    <t>"nad soc. zařízením - viz.v.č D.1.1.b)29"189</t>
  </si>
  <si>
    <t>784</t>
  </si>
  <si>
    <t>Dokončovací práce - malby</t>
  </si>
  <si>
    <t>207</t>
  </si>
  <si>
    <t>784453401</t>
  </si>
  <si>
    <t xml:space="preserve">Vyspravení podkladu vč. oškrábání st. malby , penetrace, malby směsi   bílé   v místnostech v do 3,8 m</t>
  </si>
  <si>
    <t>-1934257593</t>
  </si>
  <si>
    <t xml:space="preserve">viz.v.č D.1.1.b)10-18 - stěny dotčené výměnou oken </t>
  </si>
  <si>
    <t>4112</t>
  </si>
  <si>
    <t>Práce a dodávky M</t>
  </si>
  <si>
    <t>21-M</t>
  </si>
  <si>
    <t>Elektromontáže</t>
  </si>
  <si>
    <t>208</t>
  </si>
  <si>
    <t>R-2100010</t>
  </si>
  <si>
    <t>D+M digitální indikátor koncentrace oxidu uhličitého (CO2).</t>
  </si>
  <si>
    <t>-1933001801</t>
  </si>
  <si>
    <t xml:space="preserve">učebny </t>
  </si>
  <si>
    <t>VRN</t>
  </si>
  <si>
    <t>999</t>
  </si>
  <si>
    <t>Vedlejší náklady dle vyhl. 230/2012 Sb.</t>
  </si>
  <si>
    <t>209</t>
  </si>
  <si>
    <t>R-99902</t>
  </si>
  <si>
    <t xml:space="preserve">Vytýčení a ochrana st. inženýrských sítí </t>
  </si>
  <si>
    <t>soubor</t>
  </si>
  <si>
    <t>1922925875</t>
  </si>
  <si>
    <t xml:space="preserve">Poznámka k položce:
Ochrana stávajících inženýrských sítí na staveništi
Náklady na přezkoumání podkladů objednatele o stavu inženýrských sítí
probíhajících staveništěm nebo dotčenými stavbou i mimo území staveništi
Vytýčení jejich skutečné  trasy dle podmínek správců sítí v dokladové části
Zajištění  aktualizace vyjádření správců sítí v případě ukončení platnosti vyjádření
Zajištění a zebezpečení stávajících inženýrských sítí a přípojek při výkopových a bouracích pracích</t>
  </si>
  <si>
    <t>210</t>
  </si>
  <si>
    <t>R-99906</t>
  </si>
  <si>
    <t>Dokumentace skutečného provedení stavby v počtu a formátech dle SoD</t>
  </si>
  <si>
    <t>399468183</t>
  </si>
  <si>
    <t>211</t>
  </si>
  <si>
    <t>R-99908</t>
  </si>
  <si>
    <t>Vybudování zařízení staveniště</t>
  </si>
  <si>
    <t>1193277574</t>
  </si>
  <si>
    <t xml:space="preserve">Poznámka k položce: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</t>
  </si>
  <si>
    <t>212</t>
  </si>
  <si>
    <t>R-99909</t>
  </si>
  <si>
    <t xml:space="preserve">Provoz zařízení staveniště </t>
  </si>
  <si>
    <t>467014441</t>
  </si>
  <si>
    <t>Poznámka k položce: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</t>
  </si>
  <si>
    <t>213</t>
  </si>
  <si>
    <t>R-9991010</t>
  </si>
  <si>
    <t xml:space="preserve">Odstranění zařízení staveniště </t>
  </si>
  <si>
    <t>-1210073231</t>
  </si>
  <si>
    <t xml:space="preserve">Poznámka k položce:
náklady  na odstranění zařízení staveniště, uvedení stavbou dotčených ploch a ploch zařízení staveniště do původního stavu</t>
  </si>
  <si>
    <t>214</t>
  </si>
  <si>
    <t>R-9991011</t>
  </si>
  <si>
    <t xml:space="preserve">Výrobní dokumentace </t>
  </si>
  <si>
    <t>1388564812</t>
  </si>
  <si>
    <t>215</t>
  </si>
  <si>
    <t>R-9991013</t>
  </si>
  <si>
    <t xml:space="preserve">Ornitologický průzkum před zahájením prací </t>
  </si>
  <si>
    <t>1328907243</t>
  </si>
  <si>
    <t>216</t>
  </si>
  <si>
    <t>R-9991014</t>
  </si>
  <si>
    <t>Náklady spojené s pojištěním odpovědnosti za škodu způsobenou třetím osobám</t>
  </si>
  <si>
    <t>-593583937</t>
  </si>
  <si>
    <t>217</t>
  </si>
  <si>
    <t>R-9991015</t>
  </si>
  <si>
    <t xml:space="preserve">Náklady spojené se zřízením a vedením bankovní záruky </t>
  </si>
  <si>
    <t>-1003059926</t>
  </si>
  <si>
    <t>218</t>
  </si>
  <si>
    <t>R-9991016</t>
  </si>
  <si>
    <t xml:space="preserve">D+M velkoplošného celobarevného informačního panelu 45x60 cm k označení staveniště po dobu stavby </t>
  </si>
  <si>
    <t>-1485162128</t>
  </si>
  <si>
    <t>219</t>
  </si>
  <si>
    <t>R-9991017</t>
  </si>
  <si>
    <t>Provedení opatření vyplývajících z oritologického posudku</t>
  </si>
  <si>
    <t>-443923762</t>
  </si>
  <si>
    <t>VRN9</t>
  </si>
  <si>
    <t>Ostatní náklady</t>
  </si>
  <si>
    <t>220</t>
  </si>
  <si>
    <t>013</t>
  </si>
  <si>
    <t xml:space="preserve">zakrývání podlah, nábytku, odklizení nábytku, zpětné ustavení </t>
  </si>
  <si>
    <t>hod</t>
  </si>
  <si>
    <t>-433171290</t>
  </si>
  <si>
    <t xml:space="preserve">Poznámka k položce:
jedná se o společné prostory a byty </t>
  </si>
  <si>
    <t>221</t>
  </si>
  <si>
    <t>283231500</t>
  </si>
  <si>
    <t>fólie separační PE bal. 100 m2</t>
  </si>
  <si>
    <t>CS ÚRS 2013 01</t>
  </si>
  <si>
    <t>2004015873</t>
  </si>
  <si>
    <t>Poznámka k položce:
oddělení betonových nebo samonivelačních vyrovnávacích vrstev</t>
  </si>
  <si>
    <t>222</t>
  </si>
  <si>
    <t>015</t>
  </si>
  <si>
    <t>provedení tahových a odtrhových zloušek, zpracování kotevního plánu</t>
  </si>
  <si>
    <t>souboz</t>
  </si>
  <si>
    <t>51227423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</si>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</sst>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20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23</v>
      </c>
      <c r="AL7" s="29"/>
      <c r="AM7" s="29"/>
      <c r="AN7" s="35" t="s">
        <v>24</v>
      </c>
      <c r="AO7" s="29"/>
      <c r="AP7" s="29"/>
      <c r="AQ7" s="31"/>
      <c r="BE7" s="39"/>
      <c r="BS7" s="24" t="s">
        <v>20</v>
      </c>
    </row>
    <row r="8" ht="14.4" customHeight="1">
      <c r="B8" s="28"/>
      <c r="C8" s="29"/>
      <c r="D8" s="40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27</v>
      </c>
      <c r="AL8" s="29"/>
      <c r="AM8" s="29"/>
      <c r="AN8" s="41" t="s">
        <v>28</v>
      </c>
      <c r="AO8" s="29"/>
      <c r="AP8" s="29"/>
      <c r="AQ8" s="31"/>
      <c r="BE8" s="39"/>
      <c r="BS8" s="24" t="s">
        <v>20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20</v>
      </c>
    </row>
    <row r="10" ht="14.4" customHeight="1">
      <c r="B10" s="28"/>
      <c r="C10" s="29"/>
      <c r="D10" s="40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30</v>
      </c>
      <c r="AL10" s="29"/>
      <c r="AM10" s="29"/>
      <c r="AN10" s="35" t="s">
        <v>24</v>
      </c>
      <c r="AO10" s="29"/>
      <c r="AP10" s="29"/>
      <c r="AQ10" s="31"/>
      <c r="BE10" s="39"/>
      <c r="BS10" s="24" t="s">
        <v>20</v>
      </c>
    </row>
    <row r="11" ht="18.48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32</v>
      </c>
      <c r="AL11" s="29"/>
      <c r="AM11" s="29"/>
      <c r="AN11" s="35" t="s">
        <v>24</v>
      </c>
      <c r="AO11" s="29"/>
      <c r="AP11" s="29"/>
      <c r="AQ11" s="31"/>
      <c r="BE11" s="39"/>
      <c r="BS11" s="24" t="s">
        <v>20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20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30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20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32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20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30</v>
      </c>
      <c r="AL16" s="29"/>
      <c r="AM16" s="29"/>
      <c r="AN16" s="35" t="s">
        <v>24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32</v>
      </c>
      <c r="AL17" s="29"/>
      <c r="AM17" s="29"/>
      <c r="AN17" s="35" t="s">
        <v>24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24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37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20160502002K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REalizace úspor energie - gymnázium Jevíčko, budova školy a domov mládeže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25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27</v>
      </c>
      <c r="AJ44" s="74"/>
      <c r="AK44" s="74"/>
      <c r="AL44" s="74"/>
      <c r="AM44" s="85" t="str">
        <f>IF(AN8= "","",AN8)</f>
        <v>6. 2. 2016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29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Gymnázium Jevíčko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>ATRIS s.r.o.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24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22</v>
      </c>
    </row>
    <row r="52" s="5" customFormat="1" ht="16.5" customHeight="1">
      <c r="A52" s="119" t="s">
        <v>77</v>
      </c>
      <c r="B52" s="120"/>
      <c r="C52" s="121"/>
      <c r="D52" s="122" t="s">
        <v>78</v>
      </c>
      <c r="E52" s="122"/>
      <c r="F52" s="122"/>
      <c r="G52" s="122"/>
      <c r="H52" s="122"/>
      <c r="I52" s="123"/>
      <c r="J52" s="122" t="s">
        <v>79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'001 - Gymnázium'!J27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80</v>
      </c>
      <c r="AR52" s="126"/>
      <c r="AS52" s="127">
        <v>0</v>
      </c>
      <c r="AT52" s="128">
        <f>ROUND(SUM(AV52:AW52),2)</f>
        <v>0</v>
      </c>
      <c r="AU52" s="129">
        <f>'001 - Gymnázium'!P106</f>
        <v>0</v>
      </c>
      <c r="AV52" s="128">
        <f>'001 - Gymnázium'!J30</f>
        <v>0</v>
      </c>
      <c r="AW52" s="128">
        <f>'001 - Gymnázium'!J31</f>
        <v>0</v>
      </c>
      <c r="AX52" s="128">
        <f>'001 - Gymnázium'!J32</f>
        <v>0</v>
      </c>
      <c r="AY52" s="128">
        <f>'001 - Gymnázium'!J33</f>
        <v>0</v>
      </c>
      <c r="AZ52" s="128">
        <f>'001 - Gymnázium'!F30</f>
        <v>0</v>
      </c>
      <c r="BA52" s="128">
        <f>'001 - Gymnázium'!F31</f>
        <v>0</v>
      </c>
      <c r="BB52" s="128">
        <f>'001 - Gymnázium'!F32</f>
        <v>0</v>
      </c>
      <c r="BC52" s="128">
        <f>'001 - Gymnázium'!F33</f>
        <v>0</v>
      </c>
      <c r="BD52" s="130">
        <f>'001 - Gymnázium'!F34</f>
        <v>0</v>
      </c>
      <c r="BT52" s="131" t="s">
        <v>81</v>
      </c>
      <c r="BV52" s="131" t="s">
        <v>75</v>
      </c>
      <c r="BW52" s="131" t="s">
        <v>82</v>
      </c>
      <c r="BX52" s="131" t="s">
        <v>7</v>
      </c>
      <c r="CL52" s="131" t="s">
        <v>22</v>
      </c>
      <c r="CM52" s="131" t="s">
        <v>83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FePoqekjhe3FdxTI2MPov1pY1UiOjumcxvJDSR23qWNFhYOuHID6munVXyI6VVj1IXA0Rc5jeSk03vA80WswMQ==" hashValue="CXGMx40vTyQptgAM2uXNn/EalPQ2vHksKav/8XB5YZ/fTO6bj/AvRt3Dnvogj1vKZYVPZ2KHQK0LfmK+gnL8nw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1 - Gymnázium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3"/>
      <c r="C1" s="133"/>
      <c r="D1" s="134" t="s">
        <v>1</v>
      </c>
      <c r="E1" s="133"/>
      <c r="F1" s="135" t="s">
        <v>84</v>
      </c>
      <c r="G1" s="135" t="s">
        <v>85</v>
      </c>
      <c r="H1" s="135"/>
      <c r="I1" s="136"/>
      <c r="J1" s="135" t="s">
        <v>86</v>
      </c>
      <c r="K1" s="134" t="s">
        <v>87</v>
      </c>
      <c r="L1" s="135" t="s">
        <v>88</v>
      </c>
      <c r="M1" s="135"/>
      <c r="N1" s="135"/>
      <c r="O1" s="135"/>
      <c r="P1" s="135"/>
      <c r="Q1" s="135"/>
      <c r="R1" s="135"/>
      <c r="S1" s="135"/>
      <c r="T1" s="13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83</v>
      </c>
    </row>
    <row r="4" ht="36.96" customHeight="1">
      <c r="B4" s="28"/>
      <c r="C4" s="29"/>
      <c r="D4" s="30" t="s">
        <v>89</v>
      </c>
      <c r="E4" s="29"/>
      <c r="F4" s="29"/>
      <c r="G4" s="29"/>
      <c r="H4" s="29"/>
      <c r="I4" s="138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REalizace úspor energie - gymnázium Jevíčko, budova školy a domov mládeže</v>
      </c>
      <c r="F7" s="40"/>
      <c r="G7" s="40"/>
      <c r="H7" s="40"/>
      <c r="I7" s="138"/>
      <c r="J7" s="29"/>
      <c r="K7" s="31"/>
    </row>
    <row r="8" s="1" customFormat="1">
      <c r="B8" s="46"/>
      <c r="C8" s="47"/>
      <c r="D8" s="40" t="s">
        <v>90</v>
      </c>
      <c r="E8" s="47"/>
      <c r="F8" s="47"/>
      <c r="G8" s="47"/>
      <c r="H8" s="47"/>
      <c r="I8" s="140"/>
      <c r="J8" s="47"/>
      <c r="K8" s="51"/>
    </row>
    <row r="9" s="1" customFormat="1" ht="36.96" customHeight="1">
      <c r="B9" s="46"/>
      <c r="C9" s="47"/>
      <c r="D9" s="47"/>
      <c r="E9" s="141" t="s">
        <v>91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2" t="s">
        <v>23</v>
      </c>
      <c r="J11" s="35" t="s">
        <v>24</v>
      </c>
      <c r="K11" s="51"/>
    </row>
    <row r="12" s="1" customFormat="1" ht="14.4" customHeight="1">
      <c r="B12" s="46"/>
      <c r="C12" s="47"/>
      <c r="D12" s="40" t="s">
        <v>25</v>
      </c>
      <c r="E12" s="47"/>
      <c r="F12" s="35" t="s">
        <v>26</v>
      </c>
      <c r="G12" s="47"/>
      <c r="H12" s="47"/>
      <c r="I12" s="142" t="s">
        <v>27</v>
      </c>
      <c r="J12" s="143" t="str">
        <f>'Rekapitulace stavby'!AN8</f>
        <v>6. 2. 2016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0"/>
      <c r="J13" s="47"/>
      <c r="K13" s="51"/>
    </row>
    <row r="14" s="1" customFormat="1" ht="14.4" customHeight="1">
      <c r="B14" s="46"/>
      <c r="C14" s="47"/>
      <c r="D14" s="40" t="s">
        <v>29</v>
      </c>
      <c r="E14" s="47"/>
      <c r="F14" s="47"/>
      <c r="G14" s="47"/>
      <c r="H14" s="47"/>
      <c r="I14" s="142" t="s">
        <v>30</v>
      </c>
      <c r="J14" s="35" t="s">
        <v>24</v>
      </c>
      <c r="K14" s="51"/>
    </row>
    <row r="15" s="1" customFormat="1" ht="18" customHeight="1">
      <c r="B15" s="46"/>
      <c r="C15" s="47"/>
      <c r="D15" s="47"/>
      <c r="E15" s="35" t="s">
        <v>31</v>
      </c>
      <c r="F15" s="47"/>
      <c r="G15" s="47"/>
      <c r="H15" s="47"/>
      <c r="I15" s="142" t="s">
        <v>32</v>
      </c>
      <c r="J15" s="35" t="s">
        <v>24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0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42" t="s">
        <v>30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2" t="s">
        <v>32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0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42" t="s">
        <v>30</v>
      </c>
      <c r="J20" s="35" t="s">
        <v>24</v>
      </c>
      <c r="K20" s="51"/>
    </row>
    <row r="21" s="1" customFormat="1" ht="18" customHeight="1">
      <c r="B21" s="46"/>
      <c r="C21" s="47"/>
      <c r="D21" s="47"/>
      <c r="E21" s="35" t="s">
        <v>36</v>
      </c>
      <c r="F21" s="47"/>
      <c r="G21" s="47"/>
      <c r="H21" s="47"/>
      <c r="I21" s="142" t="s">
        <v>32</v>
      </c>
      <c r="J21" s="35" t="s">
        <v>24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0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40"/>
      <c r="J23" s="47"/>
      <c r="K23" s="51"/>
    </row>
    <row r="24" s="6" customFormat="1" ht="16.5" customHeight="1">
      <c r="B24" s="144"/>
      <c r="C24" s="145"/>
      <c r="D24" s="145"/>
      <c r="E24" s="44" t="s">
        <v>24</v>
      </c>
      <c r="F24" s="44"/>
      <c r="G24" s="44"/>
      <c r="H24" s="44"/>
      <c r="I24" s="146"/>
      <c r="J24" s="145"/>
      <c r="K24" s="14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0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8"/>
      <c r="J26" s="106"/>
      <c r="K26" s="149"/>
    </row>
    <row r="27" s="1" customFormat="1" ht="25.44" customHeight="1">
      <c r="B27" s="46"/>
      <c r="C27" s="47"/>
      <c r="D27" s="150" t="s">
        <v>39</v>
      </c>
      <c r="E27" s="47"/>
      <c r="F27" s="47"/>
      <c r="G27" s="47"/>
      <c r="H27" s="47"/>
      <c r="I27" s="140"/>
      <c r="J27" s="151">
        <f>ROUND(J106,2)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48"/>
      <c r="J28" s="106"/>
      <c r="K28" s="149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52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53">
        <f>ROUND(SUM(BE106:BE1416), 2)</f>
        <v>0</v>
      </c>
      <c r="G30" s="47"/>
      <c r="H30" s="47"/>
      <c r="I30" s="154">
        <v>0.20999999999999999</v>
      </c>
      <c r="J30" s="153">
        <f>ROUND(ROUND((SUM(BE106:BE1416)),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53">
        <f>ROUND(SUM(BF106:BF1416), 2)</f>
        <v>0</v>
      </c>
      <c r="G31" s="47"/>
      <c r="H31" s="47"/>
      <c r="I31" s="154">
        <v>0.14999999999999999</v>
      </c>
      <c r="J31" s="153">
        <f>ROUND(ROUND((SUM(BF106:BF1416)),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53">
        <f>ROUND(SUM(BG106:BG1416), 2)</f>
        <v>0</v>
      </c>
      <c r="G32" s="47"/>
      <c r="H32" s="47"/>
      <c r="I32" s="154">
        <v>0.20999999999999999</v>
      </c>
      <c r="J32" s="153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53">
        <f>ROUND(SUM(BH106:BH1416), 2)</f>
        <v>0</v>
      </c>
      <c r="G33" s="47"/>
      <c r="H33" s="47"/>
      <c r="I33" s="154">
        <v>0.14999999999999999</v>
      </c>
      <c r="J33" s="153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53">
        <f>ROUND(SUM(BI106:BI1416), 2)</f>
        <v>0</v>
      </c>
      <c r="G34" s="47"/>
      <c r="H34" s="47"/>
      <c r="I34" s="154">
        <v>0</v>
      </c>
      <c r="J34" s="15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0"/>
      <c r="J35" s="47"/>
      <c r="K35" s="51"/>
    </row>
    <row r="36" s="1" customFormat="1" ht="25.44" customHeight="1">
      <c r="B36" s="46"/>
      <c r="C36" s="155"/>
      <c r="D36" s="156" t="s">
        <v>49</v>
      </c>
      <c r="E36" s="98"/>
      <c r="F36" s="98"/>
      <c r="G36" s="157" t="s">
        <v>50</v>
      </c>
      <c r="H36" s="158" t="s">
        <v>51</v>
      </c>
      <c r="I36" s="159"/>
      <c r="J36" s="160">
        <f>SUM(J27:J34)</f>
        <v>0</v>
      </c>
      <c r="K36" s="16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2"/>
      <c r="J37" s="68"/>
      <c r="K37" s="69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6"/>
      <c r="C42" s="30" t="s">
        <v>92</v>
      </c>
      <c r="D42" s="47"/>
      <c r="E42" s="47"/>
      <c r="F42" s="47"/>
      <c r="G42" s="47"/>
      <c r="H42" s="47"/>
      <c r="I42" s="14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0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0"/>
      <c r="J44" s="47"/>
      <c r="K44" s="51"/>
    </row>
    <row r="45" s="1" customFormat="1" ht="16.5" customHeight="1">
      <c r="B45" s="46"/>
      <c r="C45" s="47"/>
      <c r="D45" s="47"/>
      <c r="E45" s="139" t="str">
        <f>E7</f>
        <v>REalizace úspor energie - gymnázium Jevíčko, budova školy a domov mládeže</v>
      </c>
      <c r="F45" s="40"/>
      <c r="G45" s="40"/>
      <c r="H45" s="40"/>
      <c r="I45" s="140"/>
      <c r="J45" s="47"/>
      <c r="K45" s="51"/>
    </row>
    <row r="46" s="1" customFormat="1" ht="14.4" customHeight="1">
      <c r="B46" s="46"/>
      <c r="C46" s="40" t="s">
        <v>90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7.25" customHeight="1">
      <c r="B47" s="46"/>
      <c r="C47" s="47"/>
      <c r="D47" s="47"/>
      <c r="E47" s="141" t="str">
        <f>E9</f>
        <v>001 - Gymnázium</v>
      </c>
      <c r="F47" s="47"/>
      <c r="G47" s="47"/>
      <c r="H47" s="47"/>
      <c r="I47" s="14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0"/>
      <c r="J48" s="47"/>
      <c r="K48" s="51"/>
    </row>
    <row r="49" s="1" customFormat="1" ht="18" customHeight="1">
      <c r="B49" s="46"/>
      <c r="C49" s="40" t="s">
        <v>25</v>
      </c>
      <c r="D49" s="47"/>
      <c r="E49" s="47"/>
      <c r="F49" s="35" t="str">
        <f>F12</f>
        <v xml:space="preserve"> </v>
      </c>
      <c r="G49" s="47"/>
      <c r="H49" s="47"/>
      <c r="I49" s="142" t="s">
        <v>27</v>
      </c>
      <c r="J49" s="143" t="str">
        <f>IF(J12="","",J12)</f>
        <v>6. 2. 2016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0"/>
      <c r="J50" s="47"/>
      <c r="K50" s="51"/>
    </row>
    <row r="51" s="1" customFormat="1">
      <c r="B51" s="46"/>
      <c r="C51" s="40" t="s">
        <v>29</v>
      </c>
      <c r="D51" s="47"/>
      <c r="E51" s="47"/>
      <c r="F51" s="35" t="str">
        <f>E15</f>
        <v>Gymnázium Jevíčko</v>
      </c>
      <c r="G51" s="47"/>
      <c r="H51" s="47"/>
      <c r="I51" s="142" t="s">
        <v>35</v>
      </c>
      <c r="J51" s="44" t="str">
        <f>E21</f>
        <v>ATRIS s.r.o.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40"/>
      <c r="J52" s="167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0"/>
      <c r="J53" s="47"/>
      <c r="K53" s="51"/>
    </row>
    <row r="54" s="1" customFormat="1" ht="29.28" customHeight="1">
      <c r="B54" s="46"/>
      <c r="C54" s="168" t="s">
        <v>93</v>
      </c>
      <c r="D54" s="155"/>
      <c r="E54" s="155"/>
      <c r="F54" s="155"/>
      <c r="G54" s="155"/>
      <c r="H54" s="155"/>
      <c r="I54" s="169"/>
      <c r="J54" s="170" t="s">
        <v>94</v>
      </c>
      <c r="K54" s="171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0"/>
      <c r="J55" s="47"/>
      <c r="K55" s="51"/>
    </row>
    <row r="56" s="1" customFormat="1" ht="29.28" customHeight="1">
      <c r="B56" s="46"/>
      <c r="C56" s="172" t="s">
        <v>95</v>
      </c>
      <c r="D56" s="47"/>
      <c r="E56" s="47"/>
      <c r="F56" s="47"/>
      <c r="G56" s="47"/>
      <c r="H56" s="47"/>
      <c r="I56" s="140"/>
      <c r="J56" s="151">
        <f>J106</f>
        <v>0</v>
      </c>
      <c r="K56" s="51"/>
      <c r="AU56" s="24" t="s">
        <v>96</v>
      </c>
    </row>
    <row r="57" s="7" customFormat="1" ht="24.96" customHeight="1">
      <c r="B57" s="173"/>
      <c r="C57" s="174"/>
      <c r="D57" s="175" t="s">
        <v>97</v>
      </c>
      <c r="E57" s="176"/>
      <c r="F57" s="176"/>
      <c r="G57" s="176"/>
      <c r="H57" s="176"/>
      <c r="I57" s="177"/>
      <c r="J57" s="178">
        <f>J107</f>
        <v>0</v>
      </c>
      <c r="K57" s="179"/>
    </row>
    <row r="58" s="8" customFormat="1" ht="19.92" customHeight="1">
      <c r="B58" s="180"/>
      <c r="C58" s="181"/>
      <c r="D58" s="182" t="s">
        <v>98</v>
      </c>
      <c r="E58" s="183"/>
      <c r="F58" s="183"/>
      <c r="G58" s="183"/>
      <c r="H58" s="183"/>
      <c r="I58" s="184"/>
      <c r="J58" s="185">
        <f>J108</f>
        <v>0</v>
      </c>
      <c r="K58" s="186"/>
    </row>
    <row r="59" s="8" customFormat="1" ht="19.92" customHeight="1">
      <c r="B59" s="180"/>
      <c r="C59" s="181"/>
      <c r="D59" s="182" t="s">
        <v>99</v>
      </c>
      <c r="E59" s="183"/>
      <c r="F59" s="183"/>
      <c r="G59" s="183"/>
      <c r="H59" s="183"/>
      <c r="I59" s="184"/>
      <c r="J59" s="185">
        <f>J161</f>
        <v>0</v>
      </c>
      <c r="K59" s="186"/>
    </row>
    <row r="60" s="8" customFormat="1" ht="19.92" customHeight="1">
      <c r="B60" s="180"/>
      <c r="C60" s="181"/>
      <c r="D60" s="182" t="s">
        <v>100</v>
      </c>
      <c r="E60" s="183"/>
      <c r="F60" s="183"/>
      <c r="G60" s="183"/>
      <c r="H60" s="183"/>
      <c r="I60" s="184"/>
      <c r="J60" s="185">
        <f>J163</f>
        <v>0</v>
      </c>
      <c r="K60" s="186"/>
    </row>
    <row r="61" s="8" customFormat="1" ht="19.92" customHeight="1">
      <c r="B61" s="180"/>
      <c r="C61" s="181"/>
      <c r="D61" s="182" t="s">
        <v>101</v>
      </c>
      <c r="E61" s="183"/>
      <c r="F61" s="183"/>
      <c r="G61" s="183"/>
      <c r="H61" s="183"/>
      <c r="I61" s="184"/>
      <c r="J61" s="185">
        <f>J176</f>
        <v>0</v>
      </c>
      <c r="K61" s="186"/>
    </row>
    <row r="62" s="8" customFormat="1" ht="14.88" customHeight="1">
      <c r="B62" s="180"/>
      <c r="C62" s="181"/>
      <c r="D62" s="182" t="s">
        <v>102</v>
      </c>
      <c r="E62" s="183"/>
      <c r="F62" s="183"/>
      <c r="G62" s="183"/>
      <c r="H62" s="183"/>
      <c r="I62" s="184"/>
      <c r="J62" s="185">
        <f>J198</f>
        <v>0</v>
      </c>
      <c r="K62" s="186"/>
    </row>
    <row r="63" s="8" customFormat="1" ht="19.92" customHeight="1">
      <c r="B63" s="180"/>
      <c r="C63" s="181"/>
      <c r="D63" s="182" t="s">
        <v>103</v>
      </c>
      <c r="E63" s="183"/>
      <c r="F63" s="183"/>
      <c r="G63" s="183"/>
      <c r="H63" s="183"/>
      <c r="I63" s="184"/>
      <c r="J63" s="185">
        <f>J215</f>
        <v>0</v>
      </c>
      <c r="K63" s="186"/>
    </row>
    <row r="64" s="8" customFormat="1" ht="19.92" customHeight="1">
      <c r="B64" s="180"/>
      <c r="C64" s="181"/>
      <c r="D64" s="182" t="s">
        <v>104</v>
      </c>
      <c r="E64" s="183"/>
      <c r="F64" s="183"/>
      <c r="G64" s="183"/>
      <c r="H64" s="183"/>
      <c r="I64" s="184"/>
      <c r="J64" s="185">
        <f>J766</f>
        <v>0</v>
      </c>
      <c r="K64" s="186"/>
    </row>
    <row r="65" s="8" customFormat="1" ht="19.92" customHeight="1">
      <c r="B65" s="180"/>
      <c r="C65" s="181"/>
      <c r="D65" s="182" t="s">
        <v>105</v>
      </c>
      <c r="E65" s="183"/>
      <c r="F65" s="183"/>
      <c r="G65" s="183"/>
      <c r="H65" s="183"/>
      <c r="I65" s="184"/>
      <c r="J65" s="185">
        <f>J912</f>
        <v>0</v>
      </c>
      <c r="K65" s="186"/>
    </row>
    <row r="66" s="8" customFormat="1" ht="19.92" customHeight="1">
      <c r="B66" s="180"/>
      <c r="C66" s="181"/>
      <c r="D66" s="182" t="s">
        <v>106</v>
      </c>
      <c r="E66" s="183"/>
      <c r="F66" s="183"/>
      <c r="G66" s="183"/>
      <c r="H66" s="183"/>
      <c r="I66" s="184"/>
      <c r="J66" s="185">
        <f>J934</f>
        <v>0</v>
      </c>
      <c r="K66" s="186"/>
    </row>
    <row r="67" s="8" customFormat="1" ht="19.92" customHeight="1">
      <c r="B67" s="180"/>
      <c r="C67" s="181"/>
      <c r="D67" s="182" t="s">
        <v>107</v>
      </c>
      <c r="E67" s="183"/>
      <c r="F67" s="183"/>
      <c r="G67" s="183"/>
      <c r="H67" s="183"/>
      <c r="I67" s="184"/>
      <c r="J67" s="185">
        <f>J938</f>
        <v>0</v>
      </c>
      <c r="K67" s="186"/>
    </row>
    <row r="68" s="8" customFormat="1" ht="19.92" customHeight="1">
      <c r="B68" s="180"/>
      <c r="C68" s="181"/>
      <c r="D68" s="182" t="s">
        <v>108</v>
      </c>
      <c r="E68" s="183"/>
      <c r="F68" s="183"/>
      <c r="G68" s="183"/>
      <c r="H68" s="183"/>
      <c r="I68" s="184"/>
      <c r="J68" s="185">
        <f>J948</f>
        <v>0</v>
      </c>
      <c r="K68" s="186"/>
    </row>
    <row r="69" s="8" customFormat="1" ht="19.92" customHeight="1">
      <c r="B69" s="180"/>
      <c r="C69" s="181"/>
      <c r="D69" s="182" t="s">
        <v>109</v>
      </c>
      <c r="E69" s="183"/>
      <c r="F69" s="183"/>
      <c r="G69" s="183"/>
      <c r="H69" s="183"/>
      <c r="I69" s="184"/>
      <c r="J69" s="185">
        <f>J950</f>
        <v>0</v>
      </c>
      <c r="K69" s="186"/>
    </row>
    <row r="70" s="8" customFormat="1" ht="19.92" customHeight="1">
      <c r="B70" s="180"/>
      <c r="C70" s="181"/>
      <c r="D70" s="182" t="s">
        <v>110</v>
      </c>
      <c r="E70" s="183"/>
      <c r="F70" s="183"/>
      <c r="G70" s="183"/>
      <c r="H70" s="183"/>
      <c r="I70" s="184"/>
      <c r="J70" s="185">
        <f>J952</f>
        <v>0</v>
      </c>
      <c r="K70" s="186"/>
    </row>
    <row r="71" s="7" customFormat="1" ht="24.96" customHeight="1">
      <c r="B71" s="173"/>
      <c r="C71" s="174"/>
      <c r="D71" s="175" t="s">
        <v>111</v>
      </c>
      <c r="E71" s="176"/>
      <c r="F71" s="176"/>
      <c r="G71" s="176"/>
      <c r="H71" s="176"/>
      <c r="I71" s="177"/>
      <c r="J71" s="178">
        <f>J954</f>
        <v>0</v>
      </c>
      <c r="K71" s="179"/>
    </row>
    <row r="72" s="8" customFormat="1" ht="19.92" customHeight="1">
      <c r="B72" s="180"/>
      <c r="C72" s="181"/>
      <c r="D72" s="182" t="s">
        <v>112</v>
      </c>
      <c r="E72" s="183"/>
      <c r="F72" s="183"/>
      <c r="G72" s="183"/>
      <c r="H72" s="183"/>
      <c r="I72" s="184"/>
      <c r="J72" s="185">
        <f>J962</f>
        <v>0</v>
      </c>
      <c r="K72" s="186"/>
    </row>
    <row r="73" s="8" customFormat="1" ht="19.92" customHeight="1">
      <c r="B73" s="180"/>
      <c r="C73" s="181"/>
      <c r="D73" s="182" t="s">
        <v>113</v>
      </c>
      <c r="E73" s="183"/>
      <c r="F73" s="183"/>
      <c r="G73" s="183"/>
      <c r="H73" s="183"/>
      <c r="I73" s="184"/>
      <c r="J73" s="185">
        <f>J985</f>
        <v>0</v>
      </c>
      <c r="K73" s="186"/>
    </row>
    <row r="74" s="8" customFormat="1" ht="19.92" customHeight="1">
      <c r="B74" s="180"/>
      <c r="C74" s="181"/>
      <c r="D74" s="182" t="s">
        <v>114</v>
      </c>
      <c r="E74" s="183"/>
      <c r="F74" s="183"/>
      <c r="G74" s="183"/>
      <c r="H74" s="183"/>
      <c r="I74" s="184"/>
      <c r="J74" s="185">
        <f>J988</f>
        <v>0</v>
      </c>
      <c r="K74" s="186"/>
    </row>
    <row r="75" s="8" customFormat="1" ht="19.92" customHeight="1">
      <c r="B75" s="180"/>
      <c r="C75" s="181"/>
      <c r="D75" s="182" t="s">
        <v>115</v>
      </c>
      <c r="E75" s="183"/>
      <c r="F75" s="183"/>
      <c r="G75" s="183"/>
      <c r="H75" s="183"/>
      <c r="I75" s="184"/>
      <c r="J75" s="185">
        <f>J1008</f>
        <v>0</v>
      </c>
      <c r="K75" s="186"/>
    </row>
    <row r="76" s="8" customFormat="1" ht="19.92" customHeight="1">
      <c r="B76" s="180"/>
      <c r="C76" s="181"/>
      <c r="D76" s="182" t="s">
        <v>116</v>
      </c>
      <c r="E76" s="183"/>
      <c r="F76" s="183"/>
      <c r="G76" s="183"/>
      <c r="H76" s="183"/>
      <c r="I76" s="184"/>
      <c r="J76" s="185">
        <f>J1025</f>
        <v>0</v>
      </c>
      <c r="K76" s="186"/>
    </row>
    <row r="77" s="8" customFormat="1" ht="19.92" customHeight="1">
      <c r="B77" s="180"/>
      <c r="C77" s="181"/>
      <c r="D77" s="182" t="s">
        <v>117</v>
      </c>
      <c r="E77" s="183"/>
      <c r="F77" s="183"/>
      <c r="G77" s="183"/>
      <c r="H77" s="183"/>
      <c r="I77" s="184"/>
      <c r="J77" s="185">
        <f>J1130</f>
        <v>0</v>
      </c>
      <c r="K77" s="186"/>
    </row>
    <row r="78" s="8" customFormat="1" ht="19.92" customHeight="1">
      <c r="B78" s="180"/>
      <c r="C78" s="181"/>
      <c r="D78" s="182" t="s">
        <v>118</v>
      </c>
      <c r="E78" s="183"/>
      <c r="F78" s="183"/>
      <c r="G78" s="183"/>
      <c r="H78" s="183"/>
      <c r="I78" s="184"/>
      <c r="J78" s="185">
        <f>J1256</f>
        <v>0</v>
      </c>
      <c r="K78" s="186"/>
    </row>
    <row r="79" s="8" customFormat="1" ht="19.92" customHeight="1">
      <c r="B79" s="180"/>
      <c r="C79" s="181"/>
      <c r="D79" s="182" t="s">
        <v>119</v>
      </c>
      <c r="E79" s="183"/>
      <c r="F79" s="183"/>
      <c r="G79" s="183"/>
      <c r="H79" s="183"/>
      <c r="I79" s="184"/>
      <c r="J79" s="185">
        <f>J1369</f>
        <v>0</v>
      </c>
      <c r="K79" s="186"/>
    </row>
    <row r="80" s="8" customFormat="1" ht="19.92" customHeight="1">
      <c r="B80" s="180"/>
      <c r="C80" s="181"/>
      <c r="D80" s="182" t="s">
        <v>120</v>
      </c>
      <c r="E80" s="183"/>
      <c r="F80" s="183"/>
      <c r="G80" s="183"/>
      <c r="H80" s="183"/>
      <c r="I80" s="184"/>
      <c r="J80" s="185">
        <f>J1374</f>
        <v>0</v>
      </c>
      <c r="K80" s="186"/>
    </row>
    <row r="81" s="8" customFormat="1" ht="19.92" customHeight="1">
      <c r="B81" s="180"/>
      <c r="C81" s="181"/>
      <c r="D81" s="182" t="s">
        <v>121</v>
      </c>
      <c r="E81" s="183"/>
      <c r="F81" s="183"/>
      <c r="G81" s="183"/>
      <c r="H81" s="183"/>
      <c r="I81" s="184"/>
      <c r="J81" s="185">
        <f>J1377</f>
        <v>0</v>
      </c>
      <c r="K81" s="186"/>
    </row>
    <row r="82" s="7" customFormat="1" ht="24.96" customHeight="1">
      <c r="B82" s="173"/>
      <c r="C82" s="174"/>
      <c r="D82" s="175" t="s">
        <v>122</v>
      </c>
      <c r="E82" s="176"/>
      <c r="F82" s="176"/>
      <c r="G82" s="176"/>
      <c r="H82" s="176"/>
      <c r="I82" s="177"/>
      <c r="J82" s="178">
        <f>J1381</f>
        <v>0</v>
      </c>
      <c r="K82" s="179"/>
    </row>
    <row r="83" s="8" customFormat="1" ht="19.92" customHeight="1">
      <c r="B83" s="180"/>
      <c r="C83" s="181"/>
      <c r="D83" s="182" t="s">
        <v>123</v>
      </c>
      <c r="E83" s="183"/>
      <c r="F83" s="183"/>
      <c r="G83" s="183"/>
      <c r="H83" s="183"/>
      <c r="I83" s="184"/>
      <c r="J83" s="185">
        <f>J1382</f>
        <v>0</v>
      </c>
      <c r="K83" s="186"/>
    </row>
    <row r="84" s="7" customFormat="1" ht="24.96" customHeight="1">
      <c r="B84" s="173"/>
      <c r="C84" s="174"/>
      <c r="D84" s="175" t="s">
        <v>124</v>
      </c>
      <c r="E84" s="176"/>
      <c r="F84" s="176"/>
      <c r="G84" s="176"/>
      <c r="H84" s="176"/>
      <c r="I84" s="177"/>
      <c r="J84" s="178">
        <f>J1387</f>
        <v>0</v>
      </c>
      <c r="K84" s="179"/>
    </row>
    <row r="85" s="8" customFormat="1" ht="19.92" customHeight="1">
      <c r="B85" s="180"/>
      <c r="C85" s="181"/>
      <c r="D85" s="182" t="s">
        <v>125</v>
      </c>
      <c r="E85" s="183"/>
      <c r="F85" s="183"/>
      <c r="G85" s="183"/>
      <c r="H85" s="183"/>
      <c r="I85" s="184"/>
      <c r="J85" s="185">
        <f>J1388</f>
        <v>0</v>
      </c>
      <c r="K85" s="186"/>
    </row>
    <row r="86" s="8" customFormat="1" ht="19.92" customHeight="1">
      <c r="B86" s="180"/>
      <c r="C86" s="181"/>
      <c r="D86" s="182" t="s">
        <v>126</v>
      </c>
      <c r="E86" s="183"/>
      <c r="F86" s="183"/>
      <c r="G86" s="183"/>
      <c r="H86" s="183"/>
      <c r="I86" s="184"/>
      <c r="J86" s="185">
        <f>J1410</f>
        <v>0</v>
      </c>
      <c r="K86" s="186"/>
    </row>
    <row r="87" s="1" customFormat="1" ht="21.84" customHeight="1">
      <c r="B87" s="46"/>
      <c r="C87" s="47"/>
      <c r="D87" s="47"/>
      <c r="E87" s="47"/>
      <c r="F87" s="47"/>
      <c r="G87" s="47"/>
      <c r="H87" s="47"/>
      <c r="I87" s="140"/>
      <c r="J87" s="47"/>
      <c r="K87" s="51"/>
    </row>
    <row r="88" s="1" customFormat="1" ht="6.96" customHeight="1">
      <c r="B88" s="67"/>
      <c r="C88" s="68"/>
      <c r="D88" s="68"/>
      <c r="E88" s="68"/>
      <c r="F88" s="68"/>
      <c r="G88" s="68"/>
      <c r="H88" s="68"/>
      <c r="I88" s="162"/>
      <c r="J88" s="68"/>
      <c r="K88" s="69"/>
    </row>
    <row r="92" s="1" customFormat="1" ht="6.96" customHeight="1">
      <c r="B92" s="70"/>
      <c r="C92" s="71"/>
      <c r="D92" s="71"/>
      <c r="E92" s="71"/>
      <c r="F92" s="71"/>
      <c r="G92" s="71"/>
      <c r="H92" s="71"/>
      <c r="I92" s="165"/>
      <c r="J92" s="71"/>
      <c r="K92" s="71"/>
      <c r="L92" s="72"/>
    </row>
    <row r="93" s="1" customFormat="1" ht="36.96" customHeight="1">
      <c r="B93" s="46"/>
      <c r="C93" s="73" t="s">
        <v>127</v>
      </c>
      <c r="D93" s="74"/>
      <c r="E93" s="74"/>
      <c r="F93" s="74"/>
      <c r="G93" s="74"/>
      <c r="H93" s="74"/>
      <c r="I93" s="187"/>
      <c r="J93" s="74"/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87"/>
      <c r="J94" s="74"/>
      <c r="K94" s="74"/>
      <c r="L94" s="72"/>
    </row>
    <row r="95" s="1" customFormat="1" ht="14.4" customHeight="1">
      <c r="B95" s="46"/>
      <c r="C95" s="76" t="s">
        <v>18</v>
      </c>
      <c r="D95" s="74"/>
      <c r="E95" s="74"/>
      <c r="F95" s="74"/>
      <c r="G95" s="74"/>
      <c r="H95" s="74"/>
      <c r="I95" s="187"/>
      <c r="J95" s="74"/>
      <c r="K95" s="74"/>
      <c r="L95" s="72"/>
    </row>
    <row r="96" s="1" customFormat="1" ht="16.5" customHeight="1">
      <c r="B96" s="46"/>
      <c r="C96" s="74"/>
      <c r="D96" s="74"/>
      <c r="E96" s="188" t="str">
        <f>E7</f>
        <v>REalizace úspor energie - gymnázium Jevíčko, budova školy a domov mládeže</v>
      </c>
      <c r="F96" s="76"/>
      <c r="G96" s="76"/>
      <c r="H96" s="76"/>
      <c r="I96" s="187"/>
      <c r="J96" s="74"/>
      <c r="K96" s="74"/>
      <c r="L96" s="72"/>
    </row>
    <row r="97" s="1" customFormat="1" ht="14.4" customHeight="1">
      <c r="B97" s="46"/>
      <c r="C97" s="76" t="s">
        <v>90</v>
      </c>
      <c r="D97" s="74"/>
      <c r="E97" s="74"/>
      <c r="F97" s="74"/>
      <c r="G97" s="74"/>
      <c r="H97" s="74"/>
      <c r="I97" s="187"/>
      <c r="J97" s="74"/>
      <c r="K97" s="74"/>
      <c r="L97" s="72"/>
    </row>
    <row r="98" s="1" customFormat="1" ht="17.25" customHeight="1">
      <c r="B98" s="46"/>
      <c r="C98" s="74"/>
      <c r="D98" s="74"/>
      <c r="E98" s="82" t="str">
        <f>E9</f>
        <v>001 - Gymnázium</v>
      </c>
      <c r="F98" s="74"/>
      <c r="G98" s="74"/>
      <c r="H98" s="74"/>
      <c r="I98" s="187"/>
      <c r="J98" s="74"/>
      <c r="K98" s="74"/>
      <c r="L98" s="72"/>
    </row>
    <row r="99" s="1" customFormat="1" ht="6.96" customHeight="1">
      <c r="B99" s="46"/>
      <c r="C99" s="74"/>
      <c r="D99" s="74"/>
      <c r="E99" s="74"/>
      <c r="F99" s="74"/>
      <c r="G99" s="74"/>
      <c r="H99" s="74"/>
      <c r="I99" s="187"/>
      <c r="J99" s="74"/>
      <c r="K99" s="74"/>
      <c r="L99" s="72"/>
    </row>
    <row r="100" s="1" customFormat="1" ht="18" customHeight="1">
      <c r="B100" s="46"/>
      <c r="C100" s="76" t="s">
        <v>25</v>
      </c>
      <c r="D100" s="74"/>
      <c r="E100" s="74"/>
      <c r="F100" s="189" t="str">
        <f>F12</f>
        <v xml:space="preserve"> </v>
      </c>
      <c r="G100" s="74"/>
      <c r="H100" s="74"/>
      <c r="I100" s="190" t="s">
        <v>27</v>
      </c>
      <c r="J100" s="85" t="str">
        <f>IF(J12="","",J12)</f>
        <v>6. 2. 2016</v>
      </c>
      <c r="K100" s="74"/>
      <c r="L100" s="72"/>
    </row>
    <row r="101" s="1" customFormat="1" ht="6.96" customHeight="1">
      <c r="B101" s="46"/>
      <c r="C101" s="74"/>
      <c r="D101" s="74"/>
      <c r="E101" s="74"/>
      <c r="F101" s="74"/>
      <c r="G101" s="74"/>
      <c r="H101" s="74"/>
      <c r="I101" s="187"/>
      <c r="J101" s="74"/>
      <c r="K101" s="74"/>
      <c r="L101" s="72"/>
    </row>
    <row r="102" s="1" customFormat="1">
      <c r="B102" s="46"/>
      <c r="C102" s="76" t="s">
        <v>29</v>
      </c>
      <c r="D102" s="74"/>
      <c r="E102" s="74"/>
      <c r="F102" s="189" t="str">
        <f>E15</f>
        <v>Gymnázium Jevíčko</v>
      </c>
      <c r="G102" s="74"/>
      <c r="H102" s="74"/>
      <c r="I102" s="190" t="s">
        <v>35</v>
      </c>
      <c r="J102" s="189" t="str">
        <f>E21</f>
        <v>ATRIS s.r.o.</v>
      </c>
      <c r="K102" s="74"/>
      <c r="L102" s="72"/>
    </row>
    <row r="103" s="1" customFormat="1" ht="14.4" customHeight="1">
      <c r="B103" s="46"/>
      <c r="C103" s="76" t="s">
        <v>33</v>
      </c>
      <c r="D103" s="74"/>
      <c r="E103" s="74"/>
      <c r="F103" s="189" t="str">
        <f>IF(E18="","",E18)</f>
        <v/>
      </c>
      <c r="G103" s="74"/>
      <c r="H103" s="74"/>
      <c r="I103" s="187"/>
      <c r="J103" s="74"/>
      <c r="K103" s="74"/>
      <c r="L103" s="72"/>
    </row>
    <row r="104" s="1" customFormat="1" ht="10.32" customHeight="1">
      <c r="B104" s="46"/>
      <c r="C104" s="74"/>
      <c r="D104" s="74"/>
      <c r="E104" s="74"/>
      <c r="F104" s="74"/>
      <c r="G104" s="74"/>
      <c r="H104" s="74"/>
      <c r="I104" s="187"/>
      <c r="J104" s="74"/>
      <c r="K104" s="74"/>
      <c r="L104" s="72"/>
    </row>
    <row r="105" s="9" customFormat="1" ht="29.28" customHeight="1">
      <c r="B105" s="191"/>
      <c r="C105" s="192" t="s">
        <v>128</v>
      </c>
      <c r="D105" s="193" t="s">
        <v>58</v>
      </c>
      <c r="E105" s="193" t="s">
        <v>54</v>
      </c>
      <c r="F105" s="193" t="s">
        <v>129</v>
      </c>
      <c r="G105" s="193" t="s">
        <v>130</v>
      </c>
      <c r="H105" s="193" t="s">
        <v>131</v>
      </c>
      <c r="I105" s="194" t="s">
        <v>132</v>
      </c>
      <c r="J105" s="193" t="s">
        <v>94</v>
      </c>
      <c r="K105" s="195" t="s">
        <v>133</v>
      </c>
      <c r="L105" s="196"/>
      <c r="M105" s="102" t="s">
        <v>134</v>
      </c>
      <c r="N105" s="103" t="s">
        <v>43</v>
      </c>
      <c r="O105" s="103" t="s">
        <v>135</v>
      </c>
      <c r="P105" s="103" t="s">
        <v>136</v>
      </c>
      <c r="Q105" s="103" t="s">
        <v>137</v>
      </c>
      <c r="R105" s="103" t="s">
        <v>138</v>
      </c>
      <c r="S105" s="103" t="s">
        <v>139</v>
      </c>
      <c r="T105" s="104" t="s">
        <v>140</v>
      </c>
    </row>
    <row r="106" s="1" customFormat="1" ht="29.28" customHeight="1">
      <c r="B106" s="46"/>
      <c r="C106" s="108" t="s">
        <v>95</v>
      </c>
      <c r="D106" s="74"/>
      <c r="E106" s="74"/>
      <c r="F106" s="74"/>
      <c r="G106" s="74"/>
      <c r="H106" s="74"/>
      <c r="I106" s="187"/>
      <c r="J106" s="197">
        <f>BK106</f>
        <v>0</v>
      </c>
      <c r="K106" s="74"/>
      <c r="L106" s="72"/>
      <c r="M106" s="105"/>
      <c r="N106" s="106"/>
      <c r="O106" s="106"/>
      <c r="P106" s="198">
        <f>P107+P954+P1381+P1387</f>
        <v>0</v>
      </c>
      <c r="Q106" s="106"/>
      <c r="R106" s="198">
        <f>R107+R954+R1381+R1387</f>
        <v>442.45836799</v>
      </c>
      <c r="S106" s="106"/>
      <c r="T106" s="199">
        <f>T107+T954+T1381+T1387</f>
        <v>453.33227099999999</v>
      </c>
      <c r="AT106" s="24" t="s">
        <v>72</v>
      </c>
      <c r="AU106" s="24" t="s">
        <v>96</v>
      </c>
      <c r="BK106" s="200">
        <f>BK107+BK954+BK1381+BK1387</f>
        <v>0</v>
      </c>
    </row>
    <row r="107" s="10" customFormat="1" ht="37.44" customHeight="1">
      <c r="B107" s="201"/>
      <c r="C107" s="202"/>
      <c r="D107" s="203" t="s">
        <v>72</v>
      </c>
      <c r="E107" s="204" t="s">
        <v>141</v>
      </c>
      <c r="F107" s="204" t="s">
        <v>142</v>
      </c>
      <c r="G107" s="202"/>
      <c r="H107" s="202"/>
      <c r="I107" s="205"/>
      <c r="J107" s="206">
        <f>BK107</f>
        <v>0</v>
      </c>
      <c r="K107" s="202"/>
      <c r="L107" s="207"/>
      <c r="M107" s="208"/>
      <c r="N107" s="209"/>
      <c r="O107" s="209"/>
      <c r="P107" s="210">
        <f>P108+P161+P163+P176+P215+P766+P912+P934+P938+P948+P950+P952</f>
        <v>0</v>
      </c>
      <c r="Q107" s="209"/>
      <c r="R107" s="210">
        <f>R108+R161+R163+R176+R215+R766+R912+R934+R938+R948+R950+R952</f>
        <v>389.33358663000001</v>
      </c>
      <c r="S107" s="209"/>
      <c r="T107" s="211">
        <f>T108+T161+T163+T176+T215+T766+T912+T934+T938+T948+T950+T952</f>
        <v>446.834002</v>
      </c>
      <c r="AR107" s="212" t="s">
        <v>81</v>
      </c>
      <c r="AT107" s="213" t="s">
        <v>72</v>
      </c>
      <c r="AU107" s="213" t="s">
        <v>73</v>
      </c>
      <c r="AY107" s="212" t="s">
        <v>143</v>
      </c>
      <c r="BK107" s="214">
        <f>BK108+BK161+BK163+BK176+BK215+BK766+BK912+BK934+BK938+BK948+BK950+BK952</f>
        <v>0</v>
      </c>
    </row>
    <row r="108" s="10" customFormat="1" ht="19.92" customHeight="1">
      <c r="B108" s="201"/>
      <c r="C108" s="202"/>
      <c r="D108" s="203" t="s">
        <v>72</v>
      </c>
      <c r="E108" s="215" t="s">
        <v>81</v>
      </c>
      <c r="F108" s="215" t="s">
        <v>144</v>
      </c>
      <c r="G108" s="202"/>
      <c r="H108" s="202"/>
      <c r="I108" s="205"/>
      <c r="J108" s="216">
        <f>BK108</f>
        <v>0</v>
      </c>
      <c r="K108" s="202"/>
      <c r="L108" s="207"/>
      <c r="M108" s="208"/>
      <c r="N108" s="209"/>
      <c r="O108" s="209"/>
      <c r="P108" s="210">
        <f>SUM(P109:P160)</f>
        <v>0</v>
      </c>
      <c r="Q108" s="209"/>
      <c r="R108" s="210">
        <f>SUM(R109:R160)</f>
        <v>0.175728</v>
      </c>
      <c r="S108" s="209"/>
      <c r="T108" s="211">
        <f>SUM(T109:T160)</f>
        <v>207.762</v>
      </c>
      <c r="AR108" s="212" t="s">
        <v>81</v>
      </c>
      <c r="AT108" s="213" t="s">
        <v>72</v>
      </c>
      <c r="AU108" s="213" t="s">
        <v>81</v>
      </c>
      <c r="AY108" s="212" t="s">
        <v>143</v>
      </c>
      <c r="BK108" s="214">
        <f>SUM(BK109:BK160)</f>
        <v>0</v>
      </c>
    </row>
    <row r="109" s="1" customFormat="1" ht="16.5" customHeight="1">
      <c r="B109" s="46"/>
      <c r="C109" s="217" t="s">
        <v>81</v>
      </c>
      <c r="D109" s="217" t="s">
        <v>145</v>
      </c>
      <c r="E109" s="218" t="s">
        <v>146</v>
      </c>
      <c r="F109" s="219" t="s">
        <v>147</v>
      </c>
      <c r="G109" s="220" t="s">
        <v>148</v>
      </c>
      <c r="H109" s="221">
        <v>128</v>
      </c>
      <c r="I109" s="222"/>
      <c r="J109" s="223">
        <f>ROUND(I109*H109,2)</f>
        <v>0</v>
      </c>
      <c r="K109" s="219" t="s">
        <v>149</v>
      </c>
      <c r="L109" s="72"/>
      <c r="M109" s="224" t="s">
        <v>24</v>
      </c>
      <c r="N109" s="225" t="s">
        <v>44</v>
      </c>
      <c r="O109" s="47"/>
      <c r="P109" s="226">
        <f>O109*H109</f>
        <v>0</v>
      </c>
      <c r="Q109" s="226">
        <v>0</v>
      </c>
      <c r="R109" s="226">
        <f>Q109*H109</f>
        <v>0</v>
      </c>
      <c r="S109" s="226">
        <v>0.255</v>
      </c>
      <c r="T109" s="227">
        <f>S109*H109</f>
        <v>32.640000000000001</v>
      </c>
      <c r="AR109" s="24" t="s">
        <v>150</v>
      </c>
      <c r="AT109" s="24" t="s">
        <v>145</v>
      </c>
      <c r="AU109" s="24" t="s">
        <v>83</v>
      </c>
      <c r="AY109" s="24" t="s">
        <v>143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4" t="s">
        <v>81</v>
      </c>
      <c r="BK109" s="228">
        <f>ROUND(I109*H109,2)</f>
        <v>0</v>
      </c>
      <c r="BL109" s="24" t="s">
        <v>150</v>
      </c>
      <c r="BM109" s="24" t="s">
        <v>151</v>
      </c>
    </row>
    <row r="110" s="11" customFormat="1">
      <c r="B110" s="229"/>
      <c r="C110" s="230"/>
      <c r="D110" s="231" t="s">
        <v>152</v>
      </c>
      <c r="E110" s="232" t="s">
        <v>24</v>
      </c>
      <c r="F110" s="233" t="s">
        <v>153</v>
      </c>
      <c r="G110" s="230"/>
      <c r="H110" s="232" t="s">
        <v>24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152</v>
      </c>
      <c r="AU110" s="239" t="s">
        <v>83</v>
      </c>
      <c r="AV110" s="11" t="s">
        <v>81</v>
      </c>
      <c r="AW110" s="11" t="s">
        <v>37</v>
      </c>
      <c r="AX110" s="11" t="s">
        <v>73</v>
      </c>
      <c r="AY110" s="239" t="s">
        <v>143</v>
      </c>
    </row>
    <row r="111" s="12" customFormat="1">
      <c r="B111" s="240"/>
      <c r="C111" s="241"/>
      <c r="D111" s="231" t="s">
        <v>152</v>
      </c>
      <c r="E111" s="242" t="s">
        <v>24</v>
      </c>
      <c r="F111" s="243" t="s">
        <v>154</v>
      </c>
      <c r="G111" s="241"/>
      <c r="H111" s="244">
        <v>128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152</v>
      </c>
      <c r="AU111" s="250" t="s">
        <v>83</v>
      </c>
      <c r="AV111" s="12" t="s">
        <v>83</v>
      </c>
      <c r="AW111" s="12" t="s">
        <v>37</v>
      </c>
      <c r="AX111" s="12" t="s">
        <v>73</v>
      </c>
      <c r="AY111" s="250" t="s">
        <v>143</v>
      </c>
    </row>
    <row r="112" s="13" customFormat="1">
      <c r="B112" s="251"/>
      <c r="C112" s="252"/>
      <c r="D112" s="231" t="s">
        <v>152</v>
      </c>
      <c r="E112" s="253" t="s">
        <v>24</v>
      </c>
      <c r="F112" s="254" t="s">
        <v>155</v>
      </c>
      <c r="G112" s="252"/>
      <c r="H112" s="255">
        <v>128</v>
      </c>
      <c r="I112" s="256"/>
      <c r="J112" s="252"/>
      <c r="K112" s="252"/>
      <c r="L112" s="257"/>
      <c r="M112" s="258"/>
      <c r="N112" s="259"/>
      <c r="O112" s="259"/>
      <c r="P112" s="259"/>
      <c r="Q112" s="259"/>
      <c r="R112" s="259"/>
      <c r="S112" s="259"/>
      <c r="T112" s="260"/>
      <c r="AT112" s="261" t="s">
        <v>152</v>
      </c>
      <c r="AU112" s="261" t="s">
        <v>83</v>
      </c>
      <c r="AV112" s="13" t="s">
        <v>150</v>
      </c>
      <c r="AW112" s="13" t="s">
        <v>37</v>
      </c>
      <c r="AX112" s="13" t="s">
        <v>81</v>
      </c>
      <c r="AY112" s="261" t="s">
        <v>143</v>
      </c>
    </row>
    <row r="113" s="1" customFormat="1" ht="16.5" customHeight="1">
      <c r="B113" s="46"/>
      <c r="C113" s="217" t="s">
        <v>83</v>
      </c>
      <c r="D113" s="217" t="s">
        <v>145</v>
      </c>
      <c r="E113" s="218" t="s">
        <v>156</v>
      </c>
      <c r="F113" s="219" t="s">
        <v>157</v>
      </c>
      <c r="G113" s="220" t="s">
        <v>148</v>
      </c>
      <c r="H113" s="221">
        <v>57.5</v>
      </c>
      <c r="I113" s="222"/>
      <c r="J113" s="223">
        <f>ROUND(I113*H113,2)</f>
        <v>0</v>
      </c>
      <c r="K113" s="219" t="s">
        <v>149</v>
      </c>
      <c r="L113" s="72"/>
      <c r="M113" s="224" t="s">
        <v>24</v>
      </c>
      <c r="N113" s="225" t="s">
        <v>44</v>
      </c>
      <c r="O113" s="47"/>
      <c r="P113" s="226">
        <f>O113*H113</f>
        <v>0</v>
      </c>
      <c r="Q113" s="226">
        <v>0</v>
      </c>
      <c r="R113" s="226">
        <f>Q113*H113</f>
        <v>0</v>
      </c>
      <c r="S113" s="226">
        <v>0.26000000000000001</v>
      </c>
      <c r="T113" s="227">
        <f>S113*H113</f>
        <v>14.950000000000001</v>
      </c>
      <c r="AR113" s="24" t="s">
        <v>150</v>
      </c>
      <c r="AT113" s="24" t="s">
        <v>145</v>
      </c>
      <c r="AU113" s="24" t="s">
        <v>83</v>
      </c>
      <c r="AY113" s="24" t="s">
        <v>143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4" t="s">
        <v>81</v>
      </c>
      <c r="BK113" s="228">
        <f>ROUND(I113*H113,2)</f>
        <v>0</v>
      </c>
      <c r="BL113" s="24" t="s">
        <v>150</v>
      </c>
      <c r="BM113" s="24" t="s">
        <v>158</v>
      </c>
    </row>
    <row r="114" s="11" customFormat="1">
      <c r="B114" s="229"/>
      <c r="C114" s="230"/>
      <c r="D114" s="231" t="s">
        <v>152</v>
      </c>
      <c r="E114" s="232" t="s">
        <v>24</v>
      </c>
      <c r="F114" s="233" t="s">
        <v>153</v>
      </c>
      <c r="G114" s="230"/>
      <c r="H114" s="232" t="s">
        <v>24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152</v>
      </c>
      <c r="AU114" s="239" t="s">
        <v>83</v>
      </c>
      <c r="AV114" s="11" t="s">
        <v>81</v>
      </c>
      <c r="AW114" s="11" t="s">
        <v>37</v>
      </c>
      <c r="AX114" s="11" t="s">
        <v>73</v>
      </c>
      <c r="AY114" s="239" t="s">
        <v>143</v>
      </c>
    </row>
    <row r="115" s="12" customFormat="1">
      <c r="B115" s="240"/>
      <c r="C115" s="241"/>
      <c r="D115" s="231" t="s">
        <v>152</v>
      </c>
      <c r="E115" s="242" t="s">
        <v>24</v>
      </c>
      <c r="F115" s="243" t="s">
        <v>159</v>
      </c>
      <c r="G115" s="241"/>
      <c r="H115" s="244">
        <v>57.5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152</v>
      </c>
      <c r="AU115" s="250" t="s">
        <v>83</v>
      </c>
      <c r="AV115" s="12" t="s">
        <v>83</v>
      </c>
      <c r="AW115" s="12" t="s">
        <v>37</v>
      </c>
      <c r="AX115" s="12" t="s">
        <v>73</v>
      </c>
      <c r="AY115" s="250" t="s">
        <v>143</v>
      </c>
    </row>
    <row r="116" s="13" customFormat="1">
      <c r="B116" s="251"/>
      <c r="C116" s="252"/>
      <c r="D116" s="231" t="s">
        <v>152</v>
      </c>
      <c r="E116" s="253" t="s">
        <v>24</v>
      </c>
      <c r="F116" s="254" t="s">
        <v>155</v>
      </c>
      <c r="G116" s="252"/>
      <c r="H116" s="255">
        <v>57.5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AT116" s="261" t="s">
        <v>152</v>
      </c>
      <c r="AU116" s="261" t="s">
        <v>83</v>
      </c>
      <c r="AV116" s="13" t="s">
        <v>150</v>
      </c>
      <c r="AW116" s="13" t="s">
        <v>37</v>
      </c>
      <c r="AX116" s="13" t="s">
        <v>81</v>
      </c>
      <c r="AY116" s="261" t="s">
        <v>143</v>
      </c>
    </row>
    <row r="117" s="1" customFormat="1" ht="16.5" customHeight="1">
      <c r="B117" s="46"/>
      <c r="C117" s="217" t="s">
        <v>160</v>
      </c>
      <c r="D117" s="217" t="s">
        <v>145</v>
      </c>
      <c r="E117" s="218" t="s">
        <v>161</v>
      </c>
      <c r="F117" s="219" t="s">
        <v>162</v>
      </c>
      <c r="G117" s="220" t="s">
        <v>148</v>
      </c>
      <c r="H117" s="221">
        <v>293.5</v>
      </c>
      <c r="I117" s="222"/>
      <c r="J117" s="223">
        <f>ROUND(I117*H117,2)</f>
        <v>0</v>
      </c>
      <c r="K117" s="219" t="s">
        <v>149</v>
      </c>
      <c r="L117" s="72"/>
      <c r="M117" s="224" t="s">
        <v>24</v>
      </c>
      <c r="N117" s="225" t="s">
        <v>44</v>
      </c>
      <c r="O117" s="47"/>
      <c r="P117" s="226">
        <f>O117*H117</f>
        <v>0</v>
      </c>
      <c r="Q117" s="226">
        <v>0</v>
      </c>
      <c r="R117" s="226">
        <f>Q117*H117</f>
        <v>0</v>
      </c>
      <c r="S117" s="226">
        <v>0.23999999999999999</v>
      </c>
      <c r="T117" s="227">
        <f>S117*H117</f>
        <v>70.439999999999998</v>
      </c>
      <c r="AR117" s="24" t="s">
        <v>150</v>
      </c>
      <c r="AT117" s="24" t="s">
        <v>145</v>
      </c>
      <c r="AU117" s="24" t="s">
        <v>83</v>
      </c>
      <c r="AY117" s="24" t="s">
        <v>143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4" t="s">
        <v>81</v>
      </c>
      <c r="BK117" s="228">
        <f>ROUND(I117*H117,2)</f>
        <v>0</v>
      </c>
      <c r="BL117" s="24" t="s">
        <v>150</v>
      </c>
      <c r="BM117" s="24" t="s">
        <v>163</v>
      </c>
    </row>
    <row r="118" s="11" customFormat="1">
      <c r="B118" s="229"/>
      <c r="C118" s="230"/>
      <c r="D118" s="231" t="s">
        <v>152</v>
      </c>
      <c r="E118" s="232" t="s">
        <v>24</v>
      </c>
      <c r="F118" s="233" t="s">
        <v>153</v>
      </c>
      <c r="G118" s="230"/>
      <c r="H118" s="232" t="s">
        <v>24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152</v>
      </c>
      <c r="AU118" s="239" t="s">
        <v>83</v>
      </c>
      <c r="AV118" s="11" t="s">
        <v>81</v>
      </c>
      <c r="AW118" s="11" t="s">
        <v>37</v>
      </c>
      <c r="AX118" s="11" t="s">
        <v>73</v>
      </c>
      <c r="AY118" s="239" t="s">
        <v>143</v>
      </c>
    </row>
    <row r="119" s="12" customFormat="1">
      <c r="B119" s="240"/>
      <c r="C119" s="241"/>
      <c r="D119" s="231" t="s">
        <v>152</v>
      </c>
      <c r="E119" s="242" t="s">
        <v>24</v>
      </c>
      <c r="F119" s="243" t="s">
        <v>164</v>
      </c>
      <c r="G119" s="241"/>
      <c r="H119" s="244">
        <v>185.5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152</v>
      </c>
      <c r="AU119" s="250" t="s">
        <v>83</v>
      </c>
      <c r="AV119" s="12" t="s">
        <v>83</v>
      </c>
      <c r="AW119" s="12" t="s">
        <v>37</v>
      </c>
      <c r="AX119" s="12" t="s">
        <v>73</v>
      </c>
      <c r="AY119" s="250" t="s">
        <v>143</v>
      </c>
    </row>
    <row r="120" s="11" customFormat="1">
      <c r="B120" s="229"/>
      <c r="C120" s="230"/>
      <c r="D120" s="231" t="s">
        <v>152</v>
      </c>
      <c r="E120" s="232" t="s">
        <v>24</v>
      </c>
      <c r="F120" s="233" t="s">
        <v>165</v>
      </c>
      <c r="G120" s="230"/>
      <c r="H120" s="232" t="s">
        <v>24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152</v>
      </c>
      <c r="AU120" s="239" t="s">
        <v>83</v>
      </c>
      <c r="AV120" s="11" t="s">
        <v>81</v>
      </c>
      <c r="AW120" s="11" t="s">
        <v>37</v>
      </c>
      <c r="AX120" s="11" t="s">
        <v>73</v>
      </c>
      <c r="AY120" s="239" t="s">
        <v>143</v>
      </c>
    </row>
    <row r="121" s="12" customFormat="1">
      <c r="B121" s="240"/>
      <c r="C121" s="241"/>
      <c r="D121" s="231" t="s">
        <v>152</v>
      </c>
      <c r="E121" s="242" t="s">
        <v>24</v>
      </c>
      <c r="F121" s="243" t="s">
        <v>166</v>
      </c>
      <c r="G121" s="241"/>
      <c r="H121" s="244">
        <v>108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AT121" s="250" t="s">
        <v>152</v>
      </c>
      <c r="AU121" s="250" t="s">
        <v>83</v>
      </c>
      <c r="AV121" s="12" t="s">
        <v>83</v>
      </c>
      <c r="AW121" s="12" t="s">
        <v>37</v>
      </c>
      <c r="AX121" s="12" t="s">
        <v>73</v>
      </c>
      <c r="AY121" s="250" t="s">
        <v>143</v>
      </c>
    </row>
    <row r="122" s="13" customFormat="1">
      <c r="B122" s="251"/>
      <c r="C122" s="252"/>
      <c r="D122" s="231" t="s">
        <v>152</v>
      </c>
      <c r="E122" s="253" t="s">
        <v>24</v>
      </c>
      <c r="F122" s="254" t="s">
        <v>155</v>
      </c>
      <c r="G122" s="252"/>
      <c r="H122" s="255">
        <v>293.5</v>
      </c>
      <c r="I122" s="256"/>
      <c r="J122" s="252"/>
      <c r="K122" s="252"/>
      <c r="L122" s="257"/>
      <c r="M122" s="258"/>
      <c r="N122" s="259"/>
      <c r="O122" s="259"/>
      <c r="P122" s="259"/>
      <c r="Q122" s="259"/>
      <c r="R122" s="259"/>
      <c r="S122" s="259"/>
      <c r="T122" s="260"/>
      <c r="AT122" s="261" t="s">
        <v>152</v>
      </c>
      <c r="AU122" s="261" t="s">
        <v>83</v>
      </c>
      <c r="AV122" s="13" t="s">
        <v>150</v>
      </c>
      <c r="AW122" s="13" t="s">
        <v>37</v>
      </c>
      <c r="AX122" s="13" t="s">
        <v>81</v>
      </c>
      <c r="AY122" s="261" t="s">
        <v>143</v>
      </c>
    </row>
    <row r="123" s="1" customFormat="1" ht="16.5" customHeight="1">
      <c r="B123" s="46"/>
      <c r="C123" s="217" t="s">
        <v>150</v>
      </c>
      <c r="D123" s="217" t="s">
        <v>145</v>
      </c>
      <c r="E123" s="218" t="s">
        <v>167</v>
      </c>
      <c r="F123" s="219" t="s">
        <v>168</v>
      </c>
      <c r="G123" s="220" t="s">
        <v>148</v>
      </c>
      <c r="H123" s="221">
        <v>185.5</v>
      </c>
      <c r="I123" s="222"/>
      <c r="J123" s="223">
        <f>ROUND(I123*H123,2)</f>
        <v>0</v>
      </c>
      <c r="K123" s="219" t="s">
        <v>149</v>
      </c>
      <c r="L123" s="72"/>
      <c r="M123" s="224" t="s">
        <v>24</v>
      </c>
      <c r="N123" s="225" t="s">
        <v>44</v>
      </c>
      <c r="O123" s="47"/>
      <c r="P123" s="226">
        <f>O123*H123</f>
        <v>0</v>
      </c>
      <c r="Q123" s="226">
        <v>0</v>
      </c>
      <c r="R123" s="226">
        <f>Q123*H123</f>
        <v>0</v>
      </c>
      <c r="S123" s="226">
        <v>0.22900000000000001</v>
      </c>
      <c r="T123" s="227">
        <f>S123*H123</f>
        <v>42.479500000000002</v>
      </c>
      <c r="AR123" s="24" t="s">
        <v>150</v>
      </c>
      <c r="AT123" s="24" t="s">
        <v>145</v>
      </c>
      <c r="AU123" s="24" t="s">
        <v>83</v>
      </c>
      <c r="AY123" s="24" t="s">
        <v>143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4" t="s">
        <v>81</v>
      </c>
      <c r="BK123" s="228">
        <f>ROUND(I123*H123,2)</f>
        <v>0</v>
      </c>
      <c r="BL123" s="24" t="s">
        <v>150</v>
      </c>
      <c r="BM123" s="24" t="s">
        <v>169</v>
      </c>
    </row>
    <row r="124" s="11" customFormat="1">
      <c r="B124" s="229"/>
      <c r="C124" s="230"/>
      <c r="D124" s="231" t="s">
        <v>152</v>
      </c>
      <c r="E124" s="232" t="s">
        <v>24</v>
      </c>
      <c r="F124" s="233" t="s">
        <v>153</v>
      </c>
      <c r="G124" s="230"/>
      <c r="H124" s="232" t="s">
        <v>24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152</v>
      </c>
      <c r="AU124" s="239" t="s">
        <v>83</v>
      </c>
      <c r="AV124" s="11" t="s">
        <v>81</v>
      </c>
      <c r="AW124" s="11" t="s">
        <v>37</v>
      </c>
      <c r="AX124" s="11" t="s">
        <v>73</v>
      </c>
      <c r="AY124" s="239" t="s">
        <v>143</v>
      </c>
    </row>
    <row r="125" s="12" customFormat="1">
      <c r="B125" s="240"/>
      <c r="C125" s="241"/>
      <c r="D125" s="231" t="s">
        <v>152</v>
      </c>
      <c r="E125" s="242" t="s">
        <v>24</v>
      </c>
      <c r="F125" s="243" t="s">
        <v>170</v>
      </c>
      <c r="G125" s="241"/>
      <c r="H125" s="244">
        <v>185.5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152</v>
      </c>
      <c r="AU125" s="250" t="s">
        <v>83</v>
      </c>
      <c r="AV125" s="12" t="s">
        <v>83</v>
      </c>
      <c r="AW125" s="12" t="s">
        <v>37</v>
      </c>
      <c r="AX125" s="12" t="s">
        <v>73</v>
      </c>
      <c r="AY125" s="250" t="s">
        <v>143</v>
      </c>
    </row>
    <row r="126" s="13" customFormat="1">
      <c r="B126" s="251"/>
      <c r="C126" s="252"/>
      <c r="D126" s="231" t="s">
        <v>152</v>
      </c>
      <c r="E126" s="253" t="s">
        <v>24</v>
      </c>
      <c r="F126" s="254" t="s">
        <v>155</v>
      </c>
      <c r="G126" s="252"/>
      <c r="H126" s="255">
        <v>185.5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152</v>
      </c>
      <c r="AU126" s="261" t="s">
        <v>83</v>
      </c>
      <c r="AV126" s="13" t="s">
        <v>150</v>
      </c>
      <c r="AW126" s="13" t="s">
        <v>37</v>
      </c>
      <c r="AX126" s="13" t="s">
        <v>81</v>
      </c>
      <c r="AY126" s="261" t="s">
        <v>143</v>
      </c>
    </row>
    <row r="127" s="1" customFormat="1" ht="16.5" customHeight="1">
      <c r="B127" s="46"/>
      <c r="C127" s="217" t="s">
        <v>171</v>
      </c>
      <c r="D127" s="217" t="s">
        <v>145</v>
      </c>
      <c r="E127" s="218" t="s">
        <v>172</v>
      </c>
      <c r="F127" s="219" t="s">
        <v>173</v>
      </c>
      <c r="G127" s="220" t="s">
        <v>174</v>
      </c>
      <c r="H127" s="221">
        <v>230.5</v>
      </c>
      <c r="I127" s="222"/>
      <c r="J127" s="223">
        <f>ROUND(I127*H127,2)</f>
        <v>0</v>
      </c>
      <c r="K127" s="219" t="s">
        <v>149</v>
      </c>
      <c r="L127" s="72"/>
      <c r="M127" s="224" t="s">
        <v>24</v>
      </c>
      <c r="N127" s="225" t="s">
        <v>44</v>
      </c>
      <c r="O127" s="47"/>
      <c r="P127" s="226">
        <f>O127*H127</f>
        <v>0</v>
      </c>
      <c r="Q127" s="226">
        <v>0</v>
      </c>
      <c r="R127" s="226">
        <f>Q127*H127</f>
        <v>0</v>
      </c>
      <c r="S127" s="226">
        <v>0.20499999999999999</v>
      </c>
      <c r="T127" s="227">
        <f>S127*H127</f>
        <v>47.252499999999998</v>
      </c>
      <c r="AR127" s="24" t="s">
        <v>150</v>
      </c>
      <c r="AT127" s="24" t="s">
        <v>145</v>
      </c>
      <c r="AU127" s="24" t="s">
        <v>83</v>
      </c>
      <c r="AY127" s="24" t="s">
        <v>143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4" t="s">
        <v>81</v>
      </c>
      <c r="BK127" s="228">
        <f>ROUND(I127*H127,2)</f>
        <v>0</v>
      </c>
      <c r="BL127" s="24" t="s">
        <v>150</v>
      </c>
      <c r="BM127" s="24" t="s">
        <v>175</v>
      </c>
    </row>
    <row r="128" s="11" customFormat="1">
      <c r="B128" s="229"/>
      <c r="C128" s="230"/>
      <c r="D128" s="231" t="s">
        <v>152</v>
      </c>
      <c r="E128" s="232" t="s">
        <v>24</v>
      </c>
      <c r="F128" s="233" t="s">
        <v>153</v>
      </c>
      <c r="G128" s="230"/>
      <c r="H128" s="232" t="s">
        <v>24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152</v>
      </c>
      <c r="AU128" s="239" t="s">
        <v>83</v>
      </c>
      <c r="AV128" s="11" t="s">
        <v>81</v>
      </c>
      <c r="AW128" s="11" t="s">
        <v>37</v>
      </c>
      <c r="AX128" s="11" t="s">
        <v>73</v>
      </c>
      <c r="AY128" s="239" t="s">
        <v>143</v>
      </c>
    </row>
    <row r="129" s="12" customFormat="1">
      <c r="B129" s="240"/>
      <c r="C129" s="241"/>
      <c r="D129" s="231" t="s">
        <v>152</v>
      </c>
      <c r="E129" s="242" t="s">
        <v>24</v>
      </c>
      <c r="F129" s="243" t="s">
        <v>176</v>
      </c>
      <c r="G129" s="241"/>
      <c r="H129" s="244">
        <v>230.5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AT129" s="250" t="s">
        <v>152</v>
      </c>
      <c r="AU129" s="250" t="s">
        <v>83</v>
      </c>
      <c r="AV129" s="12" t="s">
        <v>83</v>
      </c>
      <c r="AW129" s="12" t="s">
        <v>37</v>
      </c>
      <c r="AX129" s="12" t="s">
        <v>73</v>
      </c>
      <c r="AY129" s="250" t="s">
        <v>143</v>
      </c>
    </row>
    <row r="130" s="13" customFormat="1">
      <c r="B130" s="251"/>
      <c r="C130" s="252"/>
      <c r="D130" s="231" t="s">
        <v>152</v>
      </c>
      <c r="E130" s="253" t="s">
        <v>24</v>
      </c>
      <c r="F130" s="254" t="s">
        <v>155</v>
      </c>
      <c r="G130" s="252"/>
      <c r="H130" s="255">
        <v>230.5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AT130" s="261" t="s">
        <v>152</v>
      </c>
      <c r="AU130" s="261" t="s">
        <v>83</v>
      </c>
      <c r="AV130" s="13" t="s">
        <v>150</v>
      </c>
      <c r="AW130" s="13" t="s">
        <v>37</v>
      </c>
      <c r="AX130" s="13" t="s">
        <v>81</v>
      </c>
      <c r="AY130" s="261" t="s">
        <v>143</v>
      </c>
    </row>
    <row r="131" s="1" customFormat="1" ht="25.5" customHeight="1">
      <c r="B131" s="46"/>
      <c r="C131" s="217" t="s">
        <v>177</v>
      </c>
      <c r="D131" s="217" t="s">
        <v>145</v>
      </c>
      <c r="E131" s="218" t="s">
        <v>178</v>
      </c>
      <c r="F131" s="219" t="s">
        <v>179</v>
      </c>
      <c r="G131" s="220" t="s">
        <v>180</v>
      </c>
      <c r="H131" s="221">
        <v>307.04000000000002</v>
      </c>
      <c r="I131" s="222"/>
      <c r="J131" s="223">
        <f>ROUND(I131*H131,2)</f>
        <v>0</v>
      </c>
      <c r="K131" s="219" t="s">
        <v>149</v>
      </c>
      <c r="L131" s="72"/>
      <c r="M131" s="224" t="s">
        <v>24</v>
      </c>
      <c r="N131" s="225" t="s">
        <v>44</v>
      </c>
      <c r="O131" s="47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4" t="s">
        <v>150</v>
      </c>
      <c r="AT131" s="24" t="s">
        <v>145</v>
      </c>
      <c r="AU131" s="24" t="s">
        <v>83</v>
      </c>
      <c r="AY131" s="24" t="s">
        <v>143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4" t="s">
        <v>81</v>
      </c>
      <c r="BK131" s="228">
        <f>ROUND(I131*H131,2)</f>
        <v>0</v>
      </c>
      <c r="BL131" s="24" t="s">
        <v>150</v>
      </c>
      <c r="BM131" s="24" t="s">
        <v>181</v>
      </c>
    </row>
    <row r="132" s="11" customFormat="1">
      <c r="B132" s="229"/>
      <c r="C132" s="230"/>
      <c r="D132" s="231" t="s">
        <v>152</v>
      </c>
      <c r="E132" s="232" t="s">
        <v>24</v>
      </c>
      <c r="F132" s="233" t="s">
        <v>182</v>
      </c>
      <c r="G132" s="230"/>
      <c r="H132" s="232" t="s">
        <v>24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152</v>
      </c>
      <c r="AU132" s="239" t="s">
        <v>83</v>
      </c>
      <c r="AV132" s="11" t="s">
        <v>81</v>
      </c>
      <c r="AW132" s="11" t="s">
        <v>37</v>
      </c>
      <c r="AX132" s="11" t="s">
        <v>73</v>
      </c>
      <c r="AY132" s="239" t="s">
        <v>143</v>
      </c>
    </row>
    <row r="133" s="11" customFormat="1">
      <c r="B133" s="229"/>
      <c r="C133" s="230"/>
      <c r="D133" s="231" t="s">
        <v>152</v>
      </c>
      <c r="E133" s="232" t="s">
        <v>24</v>
      </c>
      <c r="F133" s="233" t="s">
        <v>183</v>
      </c>
      <c r="G133" s="230"/>
      <c r="H133" s="232" t="s">
        <v>24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152</v>
      </c>
      <c r="AU133" s="239" t="s">
        <v>83</v>
      </c>
      <c r="AV133" s="11" t="s">
        <v>81</v>
      </c>
      <c r="AW133" s="11" t="s">
        <v>37</v>
      </c>
      <c r="AX133" s="11" t="s">
        <v>73</v>
      </c>
      <c r="AY133" s="239" t="s">
        <v>143</v>
      </c>
    </row>
    <row r="134" s="12" customFormat="1">
      <c r="B134" s="240"/>
      <c r="C134" s="241"/>
      <c r="D134" s="231" t="s">
        <v>152</v>
      </c>
      <c r="E134" s="242" t="s">
        <v>24</v>
      </c>
      <c r="F134" s="243" t="s">
        <v>184</v>
      </c>
      <c r="G134" s="241"/>
      <c r="H134" s="244">
        <v>7.5199999999999996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152</v>
      </c>
      <c r="AU134" s="250" t="s">
        <v>83</v>
      </c>
      <c r="AV134" s="12" t="s">
        <v>83</v>
      </c>
      <c r="AW134" s="12" t="s">
        <v>37</v>
      </c>
      <c r="AX134" s="12" t="s">
        <v>73</v>
      </c>
      <c r="AY134" s="250" t="s">
        <v>143</v>
      </c>
    </row>
    <row r="135" s="11" customFormat="1">
      <c r="B135" s="229"/>
      <c r="C135" s="230"/>
      <c r="D135" s="231" t="s">
        <v>152</v>
      </c>
      <c r="E135" s="232" t="s">
        <v>24</v>
      </c>
      <c r="F135" s="233" t="s">
        <v>185</v>
      </c>
      <c r="G135" s="230"/>
      <c r="H135" s="232" t="s">
        <v>24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152</v>
      </c>
      <c r="AU135" s="239" t="s">
        <v>83</v>
      </c>
      <c r="AV135" s="11" t="s">
        <v>81</v>
      </c>
      <c r="AW135" s="11" t="s">
        <v>37</v>
      </c>
      <c r="AX135" s="11" t="s">
        <v>73</v>
      </c>
      <c r="AY135" s="239" t="s">
        <v>143</v>
      </c>
    </row>
    <row r="136" s="12" customFormat="1">
      <c r="B136" s="240"/>
      <c r="C136" s="241"/>
      <c r="D136" s="231" t="s">
        <v>152</v>
      </c>
      <c r="E136" s="242" t="s">
        <v>24</v>
      </c>
      <c r="F136" s="243" t="s">
        <v>186</v>
      </c>
      <c r="G136" s="241"/>
      <c r="H136" s="244">
        <v>299.51999999999998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152</v>
      </c>
      <c r="AU136" s="250" t="s">
        <v>83</v>
      </c>
      <c r="AV136" s="12" t="s">
        <v>83</v>
      </c>
      <c r="AW136" s="12" t="s">
        <v>37</v>
      </c>
      <c r="AX136" s="12" t="s">
        <v>73</v>
      </c>
      <c r="AY136" s="250" t="s">
        <v>143</v>
      </c>
    </row>
    <row r="137" s="13" customFormat="1">
      <c r="B137" s="251"/>
      <c r="C137" s="252"/>
      <c r="D137" s="231" t="s">
        <v>152</v>
      </c>
      <c r="E137" s="253" t="s">
        <v>24</v>
      </c>
      <c r="F137" s="254" t="s">
        <v>155</v>
      </c>
      <c r="G137" s="252"/>
      <c r="H137" s="255">
        <v>307.04000000000002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AT137" s="261" t="s">
        <v>152</v>
      </c>
      <c r="AU137" s="261" t="s">
        <v>83</v>
      </c>
      <c r="AV137" s="13" t="s">
        <v>150</v>
      </c>
      <c r="AW137" s="13" t="s">
        <v>37</v>
      </c>
      <c r="AX137" s="13" t="s">
        <v>81</v>
      </c>
      <c r="AY137" s="261" t="s">
        <v>143</v>
      </c>
    </row>
    <row r="138" s="1" customFormat="1" ht="25.5" customHeight="1">
      <c r="B138" s="46"/>
      <c r="C138" s="217" t="s">
        <v>187</v>
      </c>
      <c r="D138" s="217" t="s">
        <v>145</v>
      </c>
      <c r="E138" s="218" t="s">
        <v>188</v>
      </c>
      <c r="F138" s="219" t="s">
        <v>189</v>
      </c>
      <c r="G138" s="220" t="s">
        <v>180</v>
      </c>
      <c r="H138" s="221">
        <v>307.04000000000002</v>
      </c>
      <c r="I138" s="222"/>
      <c r="J138" s="223">
        <f>ROUND(I138*H138,2)</f>
        <v>0</v>
      </c>
      <c r="K138" s="219" t="s">
        <v>149</v>
      </c>
      <c r="L138" s="72"/>
      <c r="M138" s="224" t="s">
        <v>24</v>
      </c>
      <c r="N138" s="225" t="s">
        <v>44</v>
      </c>
      <c r="O138" s="4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4" t="s">
        <v>150</v>
      </c>
      <c r="AT138" s="24" t="s">
        <v>145</v>
      </c>
      <c r="AU138" s="24" t="s">
        <v>83</v>
      </c>
      <c r="AY138" s="24" t="s">
        <v>143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4" t="s">
        <v>81</v>
      </c>
      <c r="BK138" s="228">
        <f>ROUND(I138*H138,2)</f>
        <v>0</v>
      </c>
      <c r="BL138" s="24" t="s">
        <v>150</v>
      </c>
      <c r="BM138" s="24" t="s">
        <v>190</v>
      </c>
    </row>
    <row r="139" s="1" customFormat="1" ht="16.5" customHeight="1">
      <c r="B139" s="46"/>
      <c r="C139" s="217" t="s">
        <v>191</v>
      </c>
      <c r="D139" s="217" t="s">
        <v>145</v>
      </c>
      <c r="E139" s="218" t="s">
        <v>192</v>
      </c>
      <c r="F139" s="219" t="s">
        <v>193</v>
      </c>
      <c r="G139" s="220" t="s">
        <v>148</v>
      </c>
      <c r="H139" s="221">
        <v>199.68000000000001</v>
      </c>
      <c r="I139" s="222"/>
      <c r="J139" s="223">
        <f>ROUND(I139*H139,2)</f>
        <v>0</v>
      </c>
      <c r="K139" s="219" t="s">
        <v>149</v>
      </c>
      <c r="L139" s="72"/>
      <c r="M139" s="224" t="s">
        <v>24</v>
      </c>
      <c r="N139" s="225" t="s">
        <v>44</v>
      </c>
      <c r="O139" s="47"/>
      <c r="P139" s="226">
        <f>O139*H139</f>
        <v>0</v>
      </c>
      <c r="Q139" s="226">
        <v>0.00084999999999999995</v>
      </c>
      <c r="R139" s="226">
        <f>Q139*H139</f>
        <v>0.16972799999999999</v>
      </c>
      <c r="S139" s="226">
        <v>0</v>
      </c>
      <c r="T139" s="227">
        <f>S139*H139</f>
        <v>0</v>
      </c>
      <c r="AR139" s="24" t="s">
        <v>150</v>
      </c>
      <c r="AT139" s="24" t="s">
        <v>145</v>
      </c>
      <c r="AU139" s="24" t="s">
        <v>83</v>
      </c>
      <c r="AY139" s="24" t="s">
        <v>143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4" t="s">
        <v>81</v>
      </c>
      <c r="BK139" s="228">
        <f>ROUND(I139*H139,2)</f>
        <v>0</v>
      </c>
      <c r="BL139" s="24" t="s">
        <v>150</v>
      </c>
      <c r="BM139" s="24" t="s">
        <v>194</v>
      </c>
    </row>
    <row r="140" s="11" customFormat="1">
      <c r="B140" s="229"/>
      <c r="C140" s="230"/>
      <c r="D140" s="231" t="s">
        <v>152</v>
      </c>
      <c r="E140" s="232" t="s">
        <v>24</v>
      </c>
      <c r="F140" s="233" t="s">
        <v>195</v>
      </c>
      <c r="G140" s="230"/>
      <c r="H140" s="232" t="s">
        <v>24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152</v>
      </c>
      <c r="AU140" s="239" t="s">
        <v>83</v>
      </c>
      <c r="AV140" s="11" t="s">
        <v>81</v>
      </c>
      <c r="AW140" s="11" t="s">
        <v>37</v>
      </c>
      <c r="AX140" s="11" t="s">
        <v>73</v>
      </c>
      <c r="AY140" s="239" t="s">
        <v>143</v>
      </c>
    </row>
    <row r="141" s="12" customFormat="1">
      <c r="B141" s="240"/>
      <c r="C141" s="241"/>
      <c r="D141" s="231" t="s">
        <v>152</v>
      </c>
      <c r="E141" s="242" t="s">
        <v>24</v>
      </c>
      <c r="F141" s="243" t="s">
        <v>196</v>
      </c>
      <c r="G141" s="241"/>
      <c r="H141" s="244">
        <v>199.68000000000001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152</v>
      </c>
      <c r="AU141" s="250" t="s">
        <v>83</v>
      </c>
      <c r="AV141" s="12" t="s">
        <v>83</v>
      </c>
      <c r="AW141" s="12" t="s">
        <v>37</v>
      </c>
      <c r="AX141" s="12" t="s">
        <v>73</v>
      </c>
      <c r="AY141" s="250" t="s">
        <v>143</v>
      </c>
    </row>
    <row r="142" s="13" customFormat="1">
      <c r="B142" s="251"/>
      <c r="C142" s="252"/>
      <c r="D142" s="231" t="s">
        <v>152</v>
      </c>
      <c r="E142" s="253" t="s">
        <v>24</v>
      </c>
      <c r="F142" s="254" t="s">
        <v>155</v>
      </c>
      <c r="G142" s="252"/>
      <c r="H142" s="255">
        <v>199.68000000000001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AT142" s="261" t="s">
        <v>152</v>
      </c>
      <c r="AU142" s="261" t="s">
        <v>83</v>
      </c>
      <c r="AV142" s="13" t="s">
        <v>150</v>
      </c>
      <c r="AW142" s="13" t="s">
        <v>37</v>
      </c>
      <c r="AX142" s="13" t="s">
        <v>81</v>
      </c>
      <c r="AY142" s="261" t="s">
        <v>143</v>
      </c>
    </row>
    <row r="143" s="1" customFormat="1" ht="16.5" customHeight="1">
      <c r="B143" s="46"/>
      <c r="C143" s="217" t="s">
        <v>197</v>
      </c>
      <c r="D143" s="217" t="s">
        <v>145</v>
      </c>
      <c r="E143" s="218" t="s">
        <v>198</v>
      </c>
      <c r="F143" s="219" t="s">
        <v>199</v>
      </c>
      <c r="G143" s="220" t="s">
        <v>148</v>
      </c>
      <c r="H143" s="221">
        <v>199.68000000000001</v>
      </c>
      <c r="I143" s="222"/>
      <c r="J143" s="223">
        <f>ROUND(I143*H143,2)</f>
        <v>0</v>
      </c>
      <c r="K143" s="219" t="s">
        <v>149</v>
      </c>
      <c r="L143" s="72"/>
      <c r="M143" s="224" t="s">
        <v>24</v>
      </c>
      <c r="N143" s="225" t="s">
        <v>44</v>
      </c>
      <c r="O143" s="47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4" t="s">
        <v>150</v>
      </c>
      <c r="AT143" s="24" t="s">
        <v>145</v>
      </c>
      <c r="AU143" s="24" t="s">
        <v>83</v>
      </c>
      <c r="AY143" s="24" t="s">
        <v>143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4" t="s">
        <v>81</v>
      </c>
      <c r="BK143" s="228">
        <f>ROUND(I143*H143,2)</f>
        <v>0</v>
      </c>
      <c r="BL143" s="24" t="s">
        <v>150</v>
      </c>
      <c r="BM143" s="24" t="s">
        <v>200</v>
      </c>
    </row>
    <row r="144" s="1" customFormat="1" ht="16.5" customHeight="1">
      <c r="B144" s="46"/>
      <c r="C144" s="217" t="s">
        <v>201</v>
      </c>
      <c r="D144" s="217" t="s">
        <v>145</v>
      </c>
      <c r="E144" s="218" t="s">
        <v>202</v>
      </c>
      <c r="F144" s="219" t="s">
        <v>203</v>
      </c>
      <c r="G144" s="220" t="s">
        <v>180</v>
      </c>
      <c r="H144" s="221">
        <v>307.04000000000002</v>
      </c>
      <c r="I144" s="222"/>
      <c r="J144" s="223">
        <f>ROUND(I144*H144,2)</f>
        <v>0</v>
      </c>
      <c r="K144" s="219" t="s">
        <v>149</v>
      </c>
      <c r="L144" s="72"/>
      <c r="M144" s="224" t="s">
        <v>24</v>
      </c>
      <c r="N144" s="225" t="s">
        <v>44</v>
      </c>
      <c r="O144" s="47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4" t="s">
        <v>150</v>
      </c>
      <c r="AT144" s="24" t="s">
        <v>145</v>
      </c>
      <c r="AU144" s="24" t="s">
        <v>83</v>
      </c>
      <c r="AY144" s="24" t="s">
        <v>143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4" t="s">
        <v>81</v>
      </c>
      <c r="BK144" s="228">
        <f>ROUND(I144*H144,2)</f>
        <v>0</v>
      </c>
      <c r="BL144" s="24" t="s">
        <v>150</v>
      </c>
      <c r="BM144" s="24" t="s">
        <v>204</v>
      </c>
    </row>
    <row r="145" s="1" customFormat="1" ht="25.5" customHeight="1">
      <c r="B145" s="46"/>
      <c r="C145" s="217" t="s">
        <v>205</v>
      </c>
      <c r="D145" s="217" t="s">
        <v>145</v>
      </c>
      <c r="E145" s="218" t="s">
        <v>206</v>
      </c>
      <c r="F145" s="219" t="s">
        <v>207</v>
      </c>
      <c r="G145" s="220" t="s">
        <v>180</v>
      </c>
      <c r="H145" s="221">
        <v>1535.2000000000001</v>
      </c>
      <c r="I145" s="222"/>
      <c r="J145" s="223">
        <f>ROUND(I145*H145,2)</f>
        <v>0</v>
      </c>
      <c r="K145" s="219" t="s">
        <v>149</v>
      </c>
      <c r="L145" s="72"/>
      <c r="M145" s="224" t="s">
        <v>24</v>
      </c>
      <c r="N145" s="225" t="s">
        <v>44</v>
      </c>
      <c r="O145" s="47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4" t="s">
        <v>150</v>
      </c>
      <c r="AT145" s="24" t="s">
        <v>145</v>
      </c>
      <c r="AU145" s="24" t="s">
        <v>83</v>
      </c>
      <c r="AY145" s="24" t="s">
        <v>143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4" t="s">
        <v>81</v>
      </c>
      <c r="BK145" s="228">
        <f>ROUND(I145*H145,2)</f>
        <v>0</v>
      </c>
      <c r="BL145" s="24" t="s">
        <v>150</v>
      </c>
      <c r="BM145" s="24" t="s">
        <v>208</v>
      </c>
    </row>
    <row r="146" s="11" customFormat="1">
      <c r="B146" s="229"/>
      <c r="C146" s="230"/>
      <c r="D146" s="231" t="s">
        <v>152</v>
      </c>
      <c r="E146" s="232" t="s">
        <v>24</v>
      </c>
      <c r="F146" s="233" t="s">
        <v>209</v>
      </c>
      <c r="G146" s="230"/>
      <c r="H146" s="232" t="s">
        <v>24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152</v>
      </c>
      <c r="AU146" s="239" t="s">
        <v>83</v>
      </c>
      <c r="AV146" s="11" t="s">
        <v>81</v>
      </c>
      <c r="AW146" s="11" t="s">
        <v>37</v>
      </c>
      <c r="AX146" s="11" t="s">
        <v>73</v>
      </c>
      <c r="AY146" s="239" t="s">
        <v>143</v>
      </c>
    </row>
    <row r="147" s="12" customFormat="1">
      <c r="B147" s="240"/>
      <c r="C147" s="241"/>
      <c r="D147" s="231" t="s">
        <v>152</v>
      </c>
      <c r="E147" s="242" t="s">
        <v>24</v>
      </c>
      <c r="F147" s="243" t="s">
        <v>210</v>
      </c>
      <c r="G147" s="241"/>
      <c r="H147" s="244">
        <v>1535.2000000000001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152</v>
      </c>
      <c r="AU147" s="250" t="s">
        <v>83</v>
      </c>
      <c r="AV147" s="12" t="s">
        <v>83</v>
      </c>
      <c r="AW147" s="12" t="s">
        <v>37</v>
      </c>
      <c r="AX147" s="12" t="s">
        <v>73</v>
      </c>
      <c r="AY147" s="250" t="s">
        <v>143</v>
      </c>
    </row>
    <row r="148" s="13" customFormat="1">
      <c r="B148" s="251"/>
      <c r="C148" s="252"/>
      <c r="D148" s="231" t="s">
        <v>152</v>
      </c>
      <c r="E148" s="253" t="s">
        <v>24</v>
      </c>
      <c r="F148" s="254" t="s">
        <v>155</v>
      </c>
      <c r="G148" s="252"/>
      <c r="H148" s="255">
        <v>1535.2000000000001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AT148" s="261" t="s">
        <v>152</v>
      </c>
      <c r="AU148" s="261" t="s">
        <v>83</v>
      </c>
      <c r="AV148" s="13" t="s">
        <v>150</v>
      </c>
      <c r="AW148" s="13" t="s">
        <v>37</v>
      </c>
      <c r="AX148" s="13" t="s">
        <v>81</v>
      </c>
      <c r="AY148" s="261" t="s">
        <v>143</v>
      </c>
    </row>
    <row r="149" s="1" customFormat="1" ht="16.5" customHeight="1">
      <c r="B149" s="46"/>
      <c r="C149" s="217" t="s">
        <v>211</v>
      </c>
      <c r="D149" s="217" t="s">
        <v>145</v>
      </c>
      <c r="E149" s="218" t="s">
        <v>212</v>
      </c>
      <c r="F149" s="219" t="s">
        <v>213</v>
      </c>
      <c r="G149" s="220" t="s">
        <v>180</v>
      </c>
      <c r="H149" s="221">
        <v>307.04000000000002</v>
      </c>
      <c r="I149" s="222"/>
      <c r="J149" s="223">
        <f>ROUND(I149*H149,2)</f>
        <v>0</v>
      </c>
      <c r="K149" s="219" t="s">
        <v>149</v>
      </c>
      <c r="L149" s="72"/>
      <c r="M149" s="224" t="s">
        <v>24</v>
      </c>
      <c r="N149" s="225" t="s">
        <v>44</v>
      </c>
      <c r="O149" s="47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4" t="s">
        <v>150</v>
      </c>
      <c r="AT149" s="24" t="s">
        <v>145</v>
      </c>
      <c r="AU149" s="24" t="s">
        <v>83</v>
      </c>
      <c r="AY149" s="24" t="s">
        <v>143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4" t="s">
        <v>81</v>
      </c>
      <c r="BK149" s="228">
        <f>ROUND(I149*H149,2)</f>
        <v>0</v>
      </c>
      <c r="BL149" s="24" t="s">
        <v>150</v>
      </c>
      <c r="BM149" s="24" t="s">
        <v>214</v>
      </c>
    </row>
    <row r="150" s="1" customFormat="1" ht="16.5" customHeight="1">
      <c r="B150" s="46"/>
      <c r="C150" s="217" t="s">
        <v>215</v>
      </c>
      <c r="D150" s="217" t="s">
        <v>145</v>
      </c>
      <c r="E150" s="218" t="s">
        <v>216</v>
      </c>
      <c r="F150" s="219" t="s">
        <v>217</v>
      </c>
      <c r="G150" s="220" t="s">
        <v>180</v>
      </c>
      <c r="H150" s="221">
        <v>307.04000000000002</v>
      </c>
      <c r="I150" s="222"/>
      <c r="J150" s="223">
        <f>ROUND(I150*H150,2)</f>
        <v>0</v>
      </c>
      <c r="K150" s="219" t="s">
        <v>149</v>
      </c>
      <c r="L150" s="72"/>
      <c r="M150" s="224" t="s">
        <v>24</v>
      </c>
      <c r="N150" s="225" t="s">
        <v>44</v>
      </c>
      <c r="O150" s="47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4" t="s">
        <v>150</v>
      </c>
      <c r="AT150" s="24" t="s">
        <v>145</v>
      </c>
      <c r="AU150" s="24" t="s">
        <v>83</v>
      </c>
      <c r="AY150" s="24" t="s">
        <v>143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4" t="s">
        <v>81</v>
      </c>
      <c r="BK150" s="228">
        <f>ROUND(I150*H150,2)</f>
        <v>0</v>
      </c>
      <c r="BL150" s="24" t="s">
        <v>150</v>
      </c>
      <c r="BM150" s="24" t="s">
        <v>218</v>
      </c>
    </row>
    <row r="151" s="1" customFormat="1" ht="16.5" customHeight="1">
      <c r="B151" s="46"/>
      <c r="C151" s="217" t="s">
        <v>219</v>
      </c>
      <c r="D151" s="217" t="s">
        <v>145</v>
      </c>
      <c r="E151" s="218" t="s">
        <v>220</v>
      </c>
      <c r="F151" s="219" t="s">
        <v>221</v>
      </c>
      <c r="G151" s="220" t="s">
        <v>222</v>
      </c>
      <c r="H151" s="221">
        <v>552.67200000000003</v>
      </c>
      <c r="I151" s="222"/>
      <c r="J151" s="223">
        <f>ROUND(I151*H151,2)</f>
        <v>0</v>
      </c>
      <c r="K151" s="219" t="s">
        <v>149</v>
      </c>
      <c r="L151" s="72"/>
      <c r="M151" s="224" t="s">
        <v>24</v>
      </c>
      <c r="N151" s="225" t="s">
        <v>44</v>
      </c>
      <c r="O151" s="47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4" t="s">
        <v>150</v>
      </c>
      <c r="AT151" s="24" t="s">
        <v>145</v>
      </c>
      <c r="AU151" s="24" t="s">
        <v>83</v>
      </c>
      <c r="AY151" s="24" t="s">
        <v>143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4" t="s">
        <v>81</v>
      </c>
      <c r="BK151" s="228">
        <f>ROUND(I151*H151,2)</f>
        <v>0</v>
      </c>
      <c r="BL151" s="24" t="s">
        <v>150</v>
      </c>
      <c r="BM151" s="24" t="s">
        <v>223</v>
      </c>
    </row>
    <row r="152" s="12" customFormat="1">
      <c r="B152" s="240"/>
      <c r="C152" s="241"/>
      <c r="D152" s="231" t="s">
        <v>152</v>
      </c>
      <c r="E152" s="242" t="s">
        <v>24</v>
      </c>
      <c r="F152" s="243" t="s">
        <v>224</v>
      </c>
      <c r="G152" s="241"/>
      <c r="H152" s="244">
        <v>552.67200000000003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AT152" s="250" t="s">
        <v>152</v>
      </c>
      <c r="AU152" s="250" t="s">
        <v>83</v>
      </c>
      <c r="AV152" s="12" t="s">
        <v>83</v>
      </c>
      <c r="AW152" s="12" t="s">
        <v>37</v>
      </c>
      <c r="AX152" s="12" t="s">
        <v>73</v>
      </c>
      <c r="AY152" s="250" t="s">
        <v>143</v>
      </c>
    </row>
    <row r="153" s="13" customFormat="1">
      <c r="B153" s="251"/>
      <c r="C153" s="252"/>
      <c r="D153" s="231" t="s">
        <v>152</v>
      </c>
      <c r="E153" s="253" t="s">
        <v>24</v>
      </c>
      <c r="F153" s="254" t="s">
        <v>155</v>
      </c>
      <c r="G153" s="252"/>
      <c r="H153" s="255">
        <v>552.67200000000003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AT153" s="261" t="s">
        <v>152</v>
      </c>
      <c r="AU153" s="261" t="s">
        <v>83</v>
      </c>
      <c r="AV153" s="13" t="s">
        <v>150</v>
      </c>
      <c r="AW153" s="13" t="s">
        <v>37</v>
      </c>
      <c r="AX153" s="13" t="s">
        <v>81</v>
      </c>
      <c r="AY153" s="261" t="s">
        <v>143</v>
      </c>
    </row>
    <row r="154" s="1" customFormat="1" ht="16.5" customHeight="1">
      <c r="B154" s="46"/>
      <c r="C154" s="217" t="s">
        <v>10</v>
      </c>
      <c r="D154" s="217" t="s">
        <v>145</v>
      </c>
      <c r="E154" s="218" t="s">
        <v>225</v>
      </c>
      <c r="F154" s="219" t="s">
        <v>226</v>
      </c>
      <c r="G154" s="220" t="s">
        <v>180</v>
      </c>
      <c r="H154" s="221">
        <v>51.75</v>
      </c>
      <c r="I154" s="222"/>
      <c r="J154" s="223">
        <f>ROUND(I154*H154,2)</f>
        <v>0</v>
      </c>
      <c r="K154" s="219" t="s">
        <v>149</v>
      </c>
      <c r="L154" s="72"/>
      <c r="M154" s="224" t="s">
        <v>24</v>
      </c>
      <c r="N154" s="225" t="s">
        <v>44</v>
      </c>
      <c r="O154" s="47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4" t="s">
        <v>150</v>
      </c>
      <c r="AT154" s="24" t="s">
        <v>145</v>
      </c>
      <c r="AU154" s="24" t="s">
        <v>83</v>
      </c>
      <c r="AY154" s="24" t="s">
        <v>143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4" t="s">
        <v>81</v>
      </c>
      <c r="BK154" s="228">
        <f>ROUND(I154*H154,2)</f>
        <v>0</v>
      </c>
      <c r="BL154" s="24" t="s">
        <v>150</v>
      </c>
      <c r="BM154" s="24" t="s">
        <v>227</v>
      </c>
    </row>
    <row r="155" s="11" customFormat="1">
      <c r="B155" s="229"/>
      <c r="C155" s="230"/>
      <c r="D155" s="231" t="s">
        <v>152</v>
      </c>
      <c r="E155" s="232" t="s">
        <v>24</v>
      </c>
      <c r="F155" s="233" t="s">
        <v>228</v>
      </c>
      <c r="G155" s="230"/>
      <c r="H155" s="232" t="s">
        <v>24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152</v>
      </c>
      <c r="AU155" s="239" t="s">
        <v>83</v>
      </c>
      <c r="AV155" s="11" t="s">
        <v>81</v>
      </c>
      <c r="AW155" s="11" t="s">
        <v>37</v>
      </c>
      <c r="AX155" s="11" t="s">
        <v>73</v>
      </c>
      <c r="AY155" s="239" t="s">
        <v>143</v>
      </c>
    </row>
    <row r="156" s="12" customFormat="1">
      <c r="B156" s="240"/>
      <c r="C156" s="241"/>
      <c r="D156" s="231" t="s">
        <v>152</v>
      </c>
      <c r="E156" s="242" t="s">
        <v>24</v>
      </c>
      <c r="F156" s="243" t="s">
        <v>229</v>
      </c>
      <c r="G156" s="241"/>
      <c r="H156" s="244">
        <v>51.75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152</v>
      </c>
      <c r="AU156" s="250" t="s">
        <v>83</v>
      </c>
      <c r="AV156" s="12" t="s">
        <v>83</v>
      </c>
      <c r="AW156" s="12" t="s">
        <v>37</v>
      </c>
      <c r="AX156" s="12" t="s">
        <v>73</v>
      </c>
      <c r="AY156" s="250" t="s">
        <v>143</v>
      </c>
    </row>
    <row r="157" s="13" customFormat="1">
      <c r="B157" s="251"/>
      <c r="C157" s="252"/>
      <c r="D157" s="231" t="s">
        <v>152</v>
      </c>
      <c r="E157" s="253" t="s">
        <v>24</v>
      </c>
      <c r="F157" s="254" t="s">
        <v>155</v>
      </c>
      <c r="G157" s="252"/>
      <c r="H157" s="255">
        <v>51.75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AT157" s="261" t="s">
        <v>152</v>
      </c>
      <c r="AU157" s="261" t="s">
        <v>83</v>
      </c>
      <c r="AV157" s="13" t="s">
        <v>150</v>
      </c>
      <c r="AW157" s="13" t="s">
        <v>37</v>
      </c>
      <c r="AX157" s="13" t="s">
        <v>81</v>
      </c>
      <c r="AY157" s="261" t="s">
        <v>143</v>
      </c>
    </row>
    <row r="158" s="1" customFormat="1" ht="16.5" customHeight="1">
      <c r="B158" s="46"/>
      <c r="C158" s="217" t="s">
        <v>230</v>
      </c>
      <c r="D158" s="217" t="s">
        <v>145</v>
      </c>
      <c r="E158" s="218" t="s">
        <v>231</v>
      </c>
      <c r="F158" s="219" t="s">
        <v>232</v>
      </c>
      <c r="G158" s="220" t="s">
        <v>148</v>
      </c>
      <c r="H158" s="221">
        <v>300</v>
      </c>
      <c r="I158" s="222"/>
      <c r="J158" s="223">
        <f>ROUND(I158*H158,2)</f>
        <v>0</v>
      </c>
      <c r="K158" s="219" t="s">
        <v>24</v>
      </c>
      <c r="L158" s="72"/>
      <c r="M158" s="224" t="s">
        <v>24</v>
      </c>
      <c r="N158" s="225" t="s">
        <v>44</v>
      </c>
      <c r="O158" s="47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4" t="s">
        <v>150</v>
      </c>
      <c r="AT158" s="24" t="s">
        <v>145</v>
      </c>
      <c r="AU158" s="24" t="s">
        <v>83</v>
      </c>
      <c r="AY158" s="24" t="s">
        <v>143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4" t="s">
        <v>81</v>
      </c>
      <c r="BK158" s="228">
        <f>ROUND(I158*H158,2)</f>
        <v>0</v>
      </c>
      <c r="BL158" s="24" t="s">
        <v>150</v>
      </c>
      <c r="BM158" s="24" t="s">
        <v>233</v>
      </c>
    </row>
    <row r="159" s="1" customFormat="1" ht="16.5" customHeight="1">
      <c r="B159" s="46"/>
      <c r="C159" s="262" t="s">
        <v>234</v>
      </c>
      <c r="D159" s="262" t="s">
        <v>235</v>
      </c>
      <c r="E159" s="263" t="s">
        <v>236</v>
      </c>
      <c r="F159" s="264" t="s">
        <v>237</v>
      </c>
      <c r="G159" s="265" t="s">
        <v>238</v>
      </c>
      <c r="H159" s="266">
        <v>6</v>
      </c>
      <c r="I159" s="267"/>
      <c r="J159" s="268">
        <f>ROUND(I159*H159,2)</f>
        <v>0</v>
      </c>
      <c r="K159" s="264" t="s">
        <v>24</v>
      </c>
      <c r="L159" s="269"/>
      <c r="M159" s="270" t="s">
        <v>24</v>
      </c>
      <c r="N159" s="271" t="s">
        <v>44</v>
      </c>
      <c r="O159" s="47"/>
      <c r="P159" s="226">
        <f>O159*H159</f>
        <v>0</v>
      </c>
      <c r="Q159" s="226">
        <v>0.001</v>
      </c>
      <c r="R159" s="226">
        <f>Q159*H159</f>
        <v>0.0060000000000000001</v>
      </c>
      <c r="S159" s="226">
        <v>0</v>
      </c>
      <c r="T159" s="227">
        <f>S159*H159</f>
        <v>0</v>
      </c>
      <c r="AR159" s="24" t="s">
        <v>191</v>
      </c>
      <c r="AT159" s="24" t="s">
        <v>235</v>
      </c>
      <c r="AU159" s="24" t="s">
        <v>83</v>
      </c>
      <c r="AY159" s="24" t="s">
        <v>143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4" t="s">
        <v>81</v>
      </c>
      <c r="BK159" s="228">
        <f>ROUND(I159*H159,2)</f>
        <v>0</v>
      </c>
      <c r="BL159" s="24" t="s">
        <v>150</v>
      </c>
      <c r="BM159" s="24" t="s">
        <v>239</v>
      </c>
    </row>
    <row r="160" s="1" customFormat="1" ht="16.5" customHeight="1">
      <c r="B160" s="46"/>
      <c r="C160" s="217" t="s">
        <v>240</v>
      </c>
      <c r="D160" s="217" t="s">
        <v>145</v>
      </c>
      <c r="E160" s="218" t="s">
        <v>241</v>
      </c>
      <c r="F160" s="219" t="s">
        <v>242</v>
      </c>
      <c r="G160" s="220" t="s">
        <v>148</v>
      </c>
      <c r="H160" s="221">
        <v>300</v>
      </c>
      <c r="I160" s="222"/>
      <c r="J160" s="223">
        <f>ROUND(I160*H160,2)</f>
        <v>0</v>
      </c>
      <c r="K160" s="219" t="s">
        <v>24</v>
      </c>
      <c r="L160" s="72"/>
      <c r="M160" s="224" t="s">
        <v>24</v>
      </c>
      <c r="N160" s="225" t="s">
        <v>44</v>
      </c>
      <c r="O160" s="47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4" t="s">
        <v>150</v>
      </c>
      <c r="AT160" s="24" t="s">
        <v>145</v>
      </c>
      <c r="AU160" s="24" t="s">
        <v>83</v>
      </c>
      <c r="AY160" s="24" t="s">
        <v>143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4" t="s">
        <v>81</v>
      </c>
      <c r="BK160" s="228">
        <f>ROUND(I160*H160,2)</f>
        <v>0</v>
      </c>
      <c r="BL160" s="24" t="s">
        <v>150</v>
      </c>
      <c r="BM160" s="24" t="s">
        <v>243</v>
      </c>
    </row>
    <row r="161" s="10" customFormat="1" ht="29.88" customHeight="1">
      <c r="B161" s="201"/>
      <c r="C161" s="202"/>
      <c r="D161" s="203" t="s">
        <v>72</v>
      </c>
      <c r="E161" s="215" t="s">
        <v>244</v>
      </c>
      <c r="F161" s="215" t="s">
        <v>245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P162</f>
        <v>0</v>
      </c>
      <c r="Q161" s="209"/>
      <c r="R161" s="210">
        <f>R162</f>
        <v>0</v>
      </c>
      <c r="S161" s="209"/>
      <c r="T161" s="211">
        <f>T162</f>
        <v>0</v>
      </c>
      <c r="AR161" s="212" t="s">
        <v>81</v>
      </c>
      <c r="AT161" s="213" t="s">
        <v>72</v>
      </c>
      <c r="AU161" s="213" t="s">
        <v>81</v>
      </c>
      <c r="AY161" s="212" t="s">
        <v>143</v>
      </c>
      <c r="BK161" s="214">
        <f>BK162</f>
        <v>0</v>
      </c>
    </row>
    <row r="162" s="1" customFormat="1" ht="16.5" customHeight="1">
      <c r="B162" s="46"/>
      <c r="C162" s="217" t="s">
        <v>246</v>
      </c>
      <c r="D162" s="217" t="s">
        <v>145</v>
      </c>
      <c r="E162" s="218" t="s">
        <v>247</v>
      </c>
      <c r="F162" s="219" t="s">
        <v>248</v>
      </c>
      <c r="G162" s="220" t="s">
        <v>249</v>
      </c>
      <c r="H162" s="221">
        <v>300</v>
      </c>
      <c r="I162" s="222"/>
      <c r="J162" s="223">
        <f>ROUND(I162*H162,2)</f>
        <v>0</v>
      </c>
      <c r="K162" s="219" t="s">
        <v>24</v>
      </c>
      <c r="L162" s="72"/>
      <c r="M162" s="224" t="s">
        <v>24</v>
      </c>
      <c r="N162" s="225" t="s">
        <v>44</v>
      </c>
      <c r="O162" s="4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4" t="s">
        <v>150</v>
      </c>
      <c r="AT162" s="24" t="s">
        <v>145</v>
      </c>
      <c r="AU162" s="24" t="s">
        <v>83</v>
      </c>
      <c r="AY162" s="24" t="s">
        <v>143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4" t="s">
        <v>81</v>
      </c>
      <c r="BK162" s="228">
        <f>ROUND(I162*H162,2)</f>
        <v>0</v>
      </c>
      <c r="BL162" s="24" t="s">
        <v>150</v>
      </c>
      <c r="BM162" s="24" t="s">
        <v>250</v>
      </c>
    </row>
    <row r="163" s="10" customFormat="1" ht="29.88" customHeight="1">
      <c r="B163" s="201"/>
      <c r="C163" s="202"/>
      <c r="D163" s="203" t="s">
        <v>72</v>
      </c>
      <c r="E163" s="215" t="s">
        <v>83</v>
      </c>
      <c r="F163" s="215" t="s">
        <v>251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SUM(P164:P175)</f>
        <v>0</v>
      </c>
      <c r="Q163" s="209"/>
      <c r="R163" s="210">
        <f>SUM(R164:R175)</f>
        <v>0.034500000000000003</v>
      </c>
      <c r="S163" s="209"/>
      <c r="T163" s="211">
        <f>SUM(T164:T175)</f>
        <v>0</v>
      </c>
      <c r="AR163" s="212" t="s">
        <v>81</v>
      </c>
      <c r="AT163" s="213" t="s">
        <v>72</v>
      </c>
      <c r="AU163" s="213" t="s">
        <v>81</v>
      </c>
      <c r="AY163" s="212" t="s">
        <v>143</v>
      </c>
      <c r="BK163" s="214">
        <f>SUM(BK164:BK175)</f>
        <v>0</v>
      </c>
    </row>
    <row r="164" s="1" customFormat="1" ht="25.5" customHeight="1">
      <c r="B164" s="46"/>
      <c r="C164" s="217" t="s">
        <v>252</v>
      </c>
      <c r="D164" s="217" t="s">
        <v>145</v>
      </c>
      <c r="E164" s="218" t="s">
        <v>253</v>
      </c>
      <c r="F164" s="219" t="s">
        <v>254</v>
      </c>
      <c r="G164" s="220" t="s">
        <v>148</v>
      </c>
      <c r="H164" s="221">
        <v>69</v>
      </c>
      <c r="I164" s="222"/>
      <c r="J164" s="223">
        <f>ROUND(I164*H164,2)</f>
        <v>0</v>
      </c>
      <c r="K164" s="219" t="s">
        <v>149</v>
      </c>
      <c r="L164" s="72"/>
      <c r="M164" s="224" t="s">
        <v>24</v>
      </c>
      <c r="N164" s="225" t="s">
        <v>44</v>
      </c>
      <c r="O164" s="47"/>
      <c r="P164" s="226">
        <f>O164*H164</f>
        <v>0</v>
      </c>
      <c r="Q164" s="226">
        <v>0.00017000000000000001</v>
      </c>
      <c r="R164" s="226">
        <f>Q164*H164</f>
        <v>0.011730000000000001</v>
      </c>
      <c r="S164" s="226">
        <v>0</v>
      </c>
      <c r="T164" s="227">
        <f>S164*H164</f>
        <v>0</v>
      </c>
      <c r="AR164" s="24" t="s">
        <v>150</v>
      </c>
      <c r="AT164" s="24" t="s">
        <v>145</v>
      </c>
      <c r="AU164" s="24" t="s">
        <v>83</v>
      </c>
      <c r="AY164" s="24" t="s">
        <v>143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4" t="s">
        <v>81</v>
      </c>
      <c r="BK164" s="228">
        <f>ROUND(I164*H164,2)</f>
        <v>0</v>
      </c>
      <c r="BL164" s="24" t="s">
        <v>150</v>
      </c>
      <c r="BM164" s="24" t="s">
        <v>255</v>
      </c>
    </row>
    <row r="165" s="11" customFormat="1">
      <c r="B165" s="229"/>
      <c r="C165" s="230"/>
      <c r="D165" s="231" t="s">
        <v>152</v>
      </c>
      <c r="E165" s="232" t="s">
        <v>24</v>
      </c>
      <c r="F165" s="233" t="s">
        <v>256</v>
      </c>
      <c r="G165" s="230"/>
      <c r="H165" s="232" t="s">
        <v>24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152</v>
      </c>
      <c r="AU165" s="239" t="s">
        <v>83</v>
      </c>
      <c r="AV165" s="11" t="s">
        <v>81</v>
      </c>
      <c r="AW165" s="11" t="s">
        <v>37</v>
      </c>
      <c r="AX165" s="11" t="s">
        <v>73</v>
      </c>
      <c r="AY165" s="239" t="s">
        <v>143</v>
      </c>
    </row>
    <row r="166" s="12" customFormat="1">
      <c r="B166" s="240"/>
      <c r="C166" s="241"/>
      <c r="D166" s="231" t="s">
        <v>152</v>
      </c>
      <c r="E166" s="242" t="s">
        <v>24</v>
      </c>
      <c r="F166" s="243" t="s">
        <v>257</v>
      </c>
      <c r="G166" s="241"/>
      <c r="H166" s="244">
        <v>69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152</v>
      </c>
      <c r="AU166" s="250" t="s">
        <v>83</v>
      </c>
      <c r="AV166" s="12" t="s">
        <v>83</v>
      </c>
      <c r="AW166" s="12" t="s">
        <v>37</v>
      </c>
      <c r="AX166" s="12" t="s">
        <v>73</v>
      </c>
      <c r="AY166" s="250" t="s">
        <v>143</v>
      </c>
    </row>
    <row r="167" s="13" customFormat="1">
      <c r="B167" s="251"/>
      <c r="C167" s="252"/>
      <c r="D167" s="231" t="s">
        <v>152</v>
      </c>
      <c r="E167" s="253" t="s">
        <v>24</v>
      </c>
      <c r="F167" s="254" t="s">
        <v>155</v>
      </c>
      <c r="G167" s="252"/>
      <c r="H167" s="255">
        <v>69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AT167" s="261" t="s">
        <v>152</v>
      </c>
      <c r="AU167" s="261" t="s">
        <v>83</v>
      </c>
      <c r="AV167" s="13" t="s">
        <v>150</v>
      </c>
      <c r="AW167" s="13" t="s">
        <v>37</v>
      </c>
      <c r="AX167" s="13" t="s">
        <v>81</v>
      </c>
      <c r="AY167" s="261" t="s">
        <v>143</v>
      </c>
    </row>
    <row r="168" s="1" customFormat="1" ht="16.5" customHeight="1">
      <c r="B168" s="46"/>
      <c r="C168" s="262" t="s">
        <v>9</v>
      </c>
      <c r="D168" s="262" t="s">
        <v>235</v>
      </c>
      <c r="E168" s="263" t="s">
        <v>258</v>
      </c>
      <c r="F168" s="264" t="s">
        <v>259</v>
      </c>
      <c r="G168" s="265" t="s">
        <v>148</v>
      </c>
      <c r="H168" s="266">
        <v>75.900000000000006</v>
      </c>
      <c r="I168" s="267"/>
      <c r="J168" s="268">
        <f>ROUND(I168*H168,2)</f>
        <v>0</v>
      </c>
      <c r="K168" s="264" t="s">
        <v>149</v>
      </c>
      <c r="L168" s="269"/>
      <c r="M168" s="270" t="s">
        <v>24</v>
      </c>
      <c r="N168" s="271" t="s">
        <v>44</v>
      </c>
      <c r="O168" s="47"/>
      <c r="P168" s="226">
        <f>O168*H168</f>
        <v>0</v>
      </c>
      <c r="Q168" s="226">
        <v>0.00029999999999999997</v>
      </c>
      <c r="R168" s="226">
        <f>Q168*H168</f>
        <v>0.022769999999999999</v>
      </c>
      <c r="S168" s="226">
        <v>0</v>
      </c>
      <c r="T168" s="227">
        <f>S168*H168</f>
        <v>0</v>
      </c>
      <c r="AR168" s="24" t="s">
        <v>191</v>
      </c>
      <c r="AT168" s="24" t="s">
        <v>235</v>
      </c>
      <c r="AU168" s="24" t="s">
        <v>83</v>
      </c>
      <c r="AY168" s="24" t="s">
        <v>143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4" t="s">
        <v>81</v>
      </c>
      <c r="BK168" s="228">
        <f>ROUND(I168*H168,2)</f>
        <v>0</v>
      </c>
      <c r="BL168" s="24" t="s">
        <v>150</v>
      </c>
      <c r="BM168" s="24" t="s">
        <v>260</v>
      </c>
    </row>
    <row r="169" s="11" customFormat="1">
      <c r="B169" s="229"/>
      <c r="C169" s="230"/>
      <c r="D169" s="231" t="s">
        <v>152</v>
      </c>
      <c r="E169" s="232" t="s">
        <v>24</v>
      </c>
      <c r="F169" s="233" t="s">
        <v>261</v>
      </c>
      <c r="G169" s="230"/>
      <c r="H169" s="232" t="s">
        <v>24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152</v>
      </c>
      <c r="AU169" s="239" t="s">
        <v>83</v>
      </c>
      <c r="AV169" s="11" t="s">
        <v>81</v>
      </c>
      <c r="AW169" s="11" t="s">
        <v>37</v>
      </c>
      <c r="AX169" s="11" t="s">
        <v>73</v>
      </c>
      <c r="AY169" s="239" t="s">
        <v>143</v>
      </c>
    </row>
    <row r="170" s="12" customFormat="1">
      <c r="B170" s="240"/>
      <c r="C170" s="241"/>
      <c r="D170" s="231" t="s">
        <v>152</v>
      </c>
      <c r="E170" s="242" t="s">
        <v>24</v>
      </c>
      <c r="F170" s="243" t="s">
        <v>262</v>
      </c>
      <c r="G170" s="241"/>
      <c r="H170" s="244">
        <v>75.900000000000006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152</v>
      </c>
      <c r="AU170" s="250" t="s">
        <v>83</v>
      </c>
      <c r="AV170" s="12" t="s">
        <v>83</v>
      </c>
      <c r="AW170" s="12" t="s">
        <v>37</v>
      </c>
      <c r="AX170" s="12" t="s">
        <v>73</v>
      </c>
      <c r="AY170" s="250" t="s">
        <v>143</v>
      </c>
    </row>
    <row r="171" s="13" customFormat="1">
      <c r="B171" s="251"/>
      <c r="C171" s="252"/>
      <c r="D171" s="231" t="s">
        <v>152</v>
      </c>
      <c r="E171" s="253" t="s">
        <v>24</v>
      </c>
      <c r="F171" s="254" t="s">
        <v>155</v>
      </c>
      <c r="G171" s="252"/>
      <c r="H171" s="255">
        <v>75.900000000000006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AT171" s="261" t="s">
        <v>152</v>
      </c>
      <c r="AU171" s="261" t="s">
        <v>83</v>
      </c>
      <c r="AV171" s="13" t="s">
        <v>150</v>
      </c>
      <c r="AW171" s="13" t="s">
        <v>37</v>
      </c>
      <c r="AX171" s="13" t="s">
        <v>81</v>
      </c>
      <c r="AY171" s="261" t="s">
        <v>143</v>
      </c>
    </row>
    <row r="172" s="1" customFormat="1" ht="16.5" customHeight="1">
      <c r="B172" s="46"/>
      <c r="C172" s="217" t="s">
        <v>263</v>
      </c>
      <c r="D172" s="217" t="s">
        <v>145</v>
      </c>
      <c r="E172" s="218" t="s">
        <v>264</v>
      </c>
      <c r="F172" s="219" t="s">
        <v>265</v>
      </c>
      <c r="G172" s="220" t="s">
        <v>180</v>
      </c>
      <c r="H172" s="221">
        <v>310.5</v>
      </c>
      <c r="I172" s="222"/>
      <c r="J172" s="223">
        <f>ROUND(I172*H172,2)</f>
        <v>0</v>
      </c>
      <c r="K172" s="219" t="s">
        <v>149</v>
      </c>
      <c r="L172" s="72"/>
      <c r="M172" s="224" t="s">
        <v>24</v>
      </c>
      <c r="N172" s="225" t="s">
        <v>44</v>
      </c>
      <c r="O172" s="47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4" t="s">
        <v>150</v>
      </c>
      <c r="AT172" s="24" t="s">
        <v>145</v>
      </c>
      <c r="AU172" s="24" t="s">
        <v>83</v>
      </c>
      <c r="AY172" s="24" t="s">
        <v>143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4" t="s">
        <v>81</v>
      </c>
      <c r="BK172" s="228">
        <f>ROUND(I172*H172,2)</f>
        <v>0</v>
      </c>
      <c r="BL172" s="24" t="s">
        <v>150</v>
      </c>
      <c r="BM172" s="24" t="s">
        <v>266</v>
      </c>
    </row>
    <row r="173" s="11" customFormat="1">
      <c r="B173" s="229"/>
      <c r="C173" s="230"/>
      <c r="D173" s="231" t="s">
        <v>152</v>
      </c>
      <c r="E173" s="232" t="s">
        <v>24</v>
      </c>
      <c r="F173" s="233" t="s">
        <v>267</v>
      </c>
      <c r="G173" s="230"/>
      <c r="H173" s="232" t="s">
        <v>24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152</v>
      </c>
      <c r="AU173" s="239" t="s">
        <v>83</v>
      </c>
      <c r="AV173" s="11" t="s">
        <v>81</v>
      </c>
      <c r="AW173" s="11" t="s">
        <v>37</v>
      </c>
      <c r="AX173" s="11" t="s">
        <v>73</v>
      </c>
      <c r="AY173" s="239" t="s">
        <v>143</v>
      </c>
    </row>
    <row r="174" s="12" customFormat="1">
      <c r="B174" s="240"/>
      <c r="C174" s="241"/>
      <c r="D174" s="231" t="s">
        <v>152</v>
      </c>
      <c r="E174" s="242" t="s">
        <v>24</v>
      </c>
      <c r="F174" s="243" t="s">
        <v>268</v>
      </c>
      <c r="G174" s="241"/>
      <c r="H174" s="244">
        <v>310.5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152</v>
      </c>
      <c r="AU174" s="250" t="s">
        <v>83</v>
      </c>
      <c r="AV174" s="12" t="s">
        <v>83</v>
      </c>
      <c r="AW174" s="12" t="s">
        <v>37</v>
      </c>
      <c r="AX174" s="12" t="s">
        <v>73</v>
      </c>
      <c r="AY174" s="250" t="s">
        <v>143</v>
      </c>
    </row>
    <row r="175" s="13" customFormat="1">
      <c r="B175" s="251"/>
      <c r="C175" s="252"/>
      <c r="D175" s="231" t="s">
        <v>152</v>
      </c>
      <c r="E175" s="253" t="s">
        <v>24</v>
      </c>
      <c r="F175" s="254" t="s">
        <v>155</v>
      </c>
      <c r="G175" s="252"/>
      <c r="H175" s="255">
        <v>310.5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AT175" s="261" t="s">
        <v>152</v>
      </c>
      <c r="AU175" s="261" t="s">
        <v>83</v>
      </c>
      <c r="AV175" s="13" t="s">
        <v>150</v>
      </c>
      <c r="AW175" s="13" t="s">
        <v>37</v>
      </c>
      <c r="AX175" s="13" t="s">
        <v>81</v>
      </c>
      <c r="AY175" s="261" t="s">
        <v>143</v>
      </c>
    </row>
    <row r="176" s="10" customFormat="1" ht="29.88" customHeight="1">
      <c r="B176" s="201"/>
      <c r="C176" s="202"/>
      <c r="D176" s="203" t="s">
        <v>72</v>
      </c>
      <c r="E176" s="215" t="s">
        <v>171</v>
      </c>
      <c r="F176" s="215" t="s">
        <v>269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P177+SUM(P178:P198)</f>
        <v>0</v>
      </c>
      <c r="Q176" s="209"/>
      <c r="R176" s="210">
        <f>R177+SUM(R178:R198)</f>
        <v>38.810474999999997</v>
      </c>
      <c r="S176" s="209"/>
      <c r="T176" s="211">
        <f>T177+SUM(T178:T198)</f>
        <v>0</v>
      </c>
      <c r="AR176" s="212" t="s">
        <v>81</v>
      </c>
      <c r="AT176" s="213" t="s">
        <v>72</v>
      </c>
      <c r="AU176" s="213" t="s">
        <v>81</v>
      </c>
      <c r="AY176" s="212" t="s">
        <v>143</v>
      </c>
      <c r="BK176" s="214">
        <f>BK177+SUM(BK178:BK198)</f>
        <v>0</v>
      </c>
    </row>
    <row r="177" s="1" customFormat="1" ht="16.5" customHeight="1">
      <c r="B177" s="46"/>
      <c r="C177" s="217" t="s">
        <v>270</v>
      </c>
      <c r="D177" s="217" t="s">
        <v>145</v>
      </c>
      <c r="E177" s="218" t="s">
        <v>271</v>
      </c>
      <c r="F177" s="219" t="s">
        <v>272</v>
      </c>
      <c r="G177" s="220" t="s">
        <v>148</v>
      </c>
      <c r="H177" s="221">
        <v>45.5</v>
      </c>
      <c r="I177" s="222"/>
      <c r="J177" s="223">
        <f>ROUND(I177*H177,2)</f>
        <v>0</v>
      </c>
      <c r="K177" s="219" t="s">
        <v>149</v>
      </c>
      <c r="L177" s="72"/>
      <c r="M177" s="224" t="s">
        <v>24</v>
      </c>
      <c r="N177" s="225" t="s">
        <v>44</v>
      </c>
      <c r="O177" s="47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4" t="s">
        <v>150</v>
      </c>
      <c r="AT177" s="24" t="s">
        <v>145</v>
      </c>
      <c r="AU177" s="24" t="s">
        <v>83</v>
      </c>
      <c r="AY177" s="24" t="s">
        <v>143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4" t="s">
        <v>81</v>
      </c>
      <c r="BK177" s="228">
        <f>ROUND(I177*H177,2)</f>
        <v>0</v>
      </c>
      <c r="BL177" s="24" t="s">
        <v>150</v>
      </c>
      <c r="BM177" s="24" t="s">
        <v>273</v>
      </c>
    </row>
    <row r="178" s="11" customFormat="1">
      <c r="B178" s="229"/>
      <c r="C178" s="230"/>
      <c r="D178" s="231" t="s">
        <v>152</v>
      </c>
      <c r="E178" s="232" t="s">
        <v>24</v>
      </c>
      <c r="F178" s="233" t="s">
        <v>274</v>
      </c>
      <c r="G178" s="230"/>
      <c r="H178" s="232" t="s">
        <v>24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152</v>
      </c>
      <c r="AU178" s="239" t="s">
        <v>83</v>
      </c>
      <c r="AV178" s="11" t="s">
        <v>81</v>
      </c>
      <c r="AW178" s="11" t="s">
        <v>37</v>
      </c>
      <c r="AX178" s="11" t="s">
        <v>73</v>
      </c>
      <c r="AY178" s="239" t="s">
        <v>143</v>
      </c>
    </row>
    <row r="179" s="12" customFormat="1">
      <c r="B179" s="240"/>
      <c r="C179" s="241"/>
      <c r="D179" s="231" t="s">
        <v>152</v>
      </c>
      <c r="E179" s="242" t="s">
        <v>24</v>
      </c>
      <c r="F179" s="243" t="s">
        <v>275</v>
      </c>
      <c r="G179" s="241"/>
      <c r="H179" s="244">
        <v>45.5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152</v>
      </c>
      <c r="AU179" s="250" t="s">
        <v>83</v>
      </c>
      <c r="AV179" s="12" t="s">
        <v>83</v>
      </c>
      <c r="AW179" s="12" t="s">
        <v>37</v>
      </c>
      <c r="AX179" s="12" t="s">
        <v>73</v>
      </c>
      <c r="AY179" s="250" t="s">
        <v>143</v>
      </c>
    </row>
    <row r="180" s="13" customFormat="1">
      <c r="B180" s="251"/>
      <c r="C180" s="252"/>
      <c r="D180" s="231" t="s">
        <v>152</v>
      </c>
      <c r="E180" s="253" t="s">
        <v>24</v>
      </c>
      <c r="F180" s="254" t="s">
        <v>155</v>
      </c>
      <c r="G180" s="252"/>
      <c r="H180" s="255">
        <v>45.5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AT180" s="261" t="s">
        <v>152</v>
      </c>
      <c r="AU180" s="261" t="s">
        <v>83</v>
      </c>
      <c r="AV180" s="13" t="s">
        <v>150</v>
      </c>
      <c r="AW180" s="13" t="s">
        <v>37</v>
      </c>
      <c r="AX180" s="13" t="s">
        <v>81</v>
      </c>
      <c r="AY180" s="261" t="s">
        <v>143</v>
      </c>
    </row>
    <row r="181" s="1" customFormat="1" ht="16.5" customHeight="1">
      <c r="B181" s="46"/>
      <c r="C181" s="217" t="s">
        <v>276</v>
      </c>
      <c r="D181" s="217" t="s">
        <v>145</v>
      </c>
      <c r="E181" s="218" t="s">
        <v>277</v>
      </c>
      <c r="F181" s="219" t="s">
        <v>278</v>
      </c>
      <c r="G181" s="220" t="s">
        <v>148</v>
      </c>
      <c r="H181" s="221">
        <v>57.5</v>
      </c>
      <c r="I181" s="222"/>
      <c r="J181" s="223">
        <f>ROUND(I181*H181,2)</f>
        <v>0</v>
      </c>
      <c r="K181" s="219" t="s">
        <v>149</v>
      </c>
      <c r="L181" s="72"/>
      <c r="M181" s="224" t="s">
        <v>24</v>
      </c>
      <c r="N181" s="225" t="s">
        <v>44</v>
      </c>
      <c r="O181" s="47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4" t="s">
        <v>150</v>
      </c>
      <c r="AT181" s="24" t="s">
        <v>145</v>
      </c>
      <c r="AU181" s="24" t="s">
        <v>83</v>
      </c>
      <c r="AY181" s="24" t="s">
        <v>143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4" t="s">
        <v>81</v>
      </c>
      <c r="BK181" s="228">
        <f>ROUND(I181*H181,2)</f>
        <v>0</v>
      </c>
      <c r="BL181" s="24" t="s">
        <v>150</v>
      </c>
      <c r="BM181" s="24" t="s">
        <v>279</v>
      </c>
    </row>
    <row r="182" s="11" customFormat="1">
      <c r="B182" s="229"/>
      <c r="C182" s="230"/>
      <c r="D182" s="231" t="s">
        <v>152</v>
      </c>
      <c r="E182" s="232" t="s">
        <v>24</v>
      </c>
      <c r="F182" s="233" t="s">
        <v>280</v>
      </c>
      <c r="G182" s="230"/>
      <c r="H182" s="232" t="s">
        <v>24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152</v>
      </c>
      <c r="AU182" s="239" t="s">
        <v>83</v>
      </c>
      <c r="AV182" s="11" t="s">
        <v>81</v>
      </c>
      <c r="AW182" s="11" t="s">
        <v>37</v>
      </c>
      <c r="AX182" s="11" t="s">
        <v>73</v>
      </c>
      <c r="AY182" s="239" t="s">
        <v>143</v>
      </c>
    </row>
    <row r="183" s="12" customFormat="1">
      <c r="B183" s="240"/>
      <c r="C183" s="241"/>
      <c r="D183" s="231" t="s">
        <v>152</v>
      </c>
      <c r="E183" s="242" t="s">
        <v>24</v>
      </c>
      <c r="F183" s="243" t="s">
        <v>281</v>
      </c>
      <c r="G183" s="241"/>
      <c r="H183" s="244">
        <v>57.5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152</v>
      </c>
      <c r="AU183" s="250" t="s">
        <v>83</v>
      </c>
      <c r="AV183" s="12" t="s">
        <v>83</v>
      </c>
      <c r="AW183" s="12" t="s">
        <v>37</v>
      </c>
      <c r="AX183" s="12" t="s">
        <v>73</v>
      </c>
      <c r="AY183" s="250" t="s">
        <v>143</v>
      </c>
    </row>
    <row r="184" s="13" customFormat="1">
      <c r="B184" s="251"/>
      <c r="C184" s="252"/>
      <c r="D184" s="231" t="s">
        <v>152</v>
      </c>
      <c r="E184" s="253" t="s">
        <v>24</v>
      </c>
      <c r="F184" s="254" t="s">
        <v>155</v>
      </c>
      <c r="G184" s="252"/>
      <c r="H184" s="255">
        <v>57.5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AT184" s="261" t="s">
        <v>152</v>
      </c>
      <c r="AU184" s="261" t="s">
        <v>83</v>
      </c>
      <c r="AV184" s="13" t="s">
        <v>150</v>
      </c>
      <c r="AW184" s="13" t="s">
        <v>37</v>
      </c>
      <c r="AX184" s="13" t="s">
        <v>81</v>
      </c>
      <c r="AY184" s="261" t="s">
        <v>143</v>
      </c>
    </row>
    <row r="185" s="1" customFormat="1" ht="16.5" customHeight="1">
      <c r="B185" s="46"/>
      <c r="C185" s="217" t="s">
        <v>282</v>
      </c>
      <c r="D185" s="217" t="s">
        <v>145</v>
      </c>
      <c r="E185" s="218" t="s">
        <v>283</v>
      </c>
      <c r="F185" s="219" t="s">
        <v>284</v>
      </c>
      <c r="G185" s="220" t="s">
        <v>148</v>
      </c>
      <c r="H185" s="221">
        <v>57.5</v>
      </c>
      <c r="I185" s="222"/>
      <c r="J185" s="223">
        <f>ROUND(I185*H185,2)</f>
        <v>0</v>
      </c>
      <c r="K185" s="219" t="s">
        <v>149</v>
      </c>
      <c r="L185" s="72"/>
      <c r="M185" s="224" t="s">
        <v>24</v>
      </c>
      <c r="N185" s="225" t="s">
        <v>44</v>
      </c>
      <c r="O185" s="47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4" t="s">
        <v>150</v>
      </c>
      <c r="AT185" s="24" t="s">
        <v>145</v>
      </c>
      <c r="AU185" s="24" t="s">
        <v>83</v>
      </c>
      <c r="AY185" s="24" t="s">
        <v>143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4" t="s">
        <v>81</v>
      </c>
      <c r="BK185" s="228">
        <f>ROUND(I185*H185,2)</f>
        <v>0</v>
      </c>
      <c r="BL185" s="24" t="s">
        <v>150</v>
      </c>
      <c r="BM185" s="24" t="s">
        <v>285</v>
      </c>
    </row>
    <row r="186" s="11" customFormat="1">
      <c r="B186" s="229"/>
      <c r="C186" s="230"/>
      <c r="D186" s="231" t="s">
        <v>152</v>
      </c>
      <c r="E186" s="232" t="s">
        <v>24</v>
      </c>
      <c r="F186" s="233" t="s">
        <v>286</v>
      </c>
      <c r="G186" s="230"/>
      <c r="H186" s="232" t="s">
        <v>24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152</v>
      </c>
      <c r="AU186" s="239" t="s">
        <v>83</v>
      </c>
      <c r="AV186" s="11" t="s">
        <v>81</v>
      </c>
      <c r="AW186" s="11" t="s">
        <v>37</v>
      </c>
      <c r="AX186" s="11" t="s">
        <v>73</v>
      </c>
      <c r="AY186" s="239" t="s">
        <v>143</v>
      </c>
    </row>
    <row r="187" s="12" customFormat="1">
      <c r="B187" s="240"/>
      <c r="C187" s="241"/>
      <c r="D187" s="231" t="s">
        <v>152</v>
      </c>
      <c r="E187" s="242" t="s">
        <v>24</v>
      </c>
      <c r="F187" s="243" t="s">
        <v>281</v>
      </c>
      <c r="G187" s="241"/>
      <c r="H187" s="244">
        <v>57.5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152</v>
      </c>
      <c r="AU187" s="250" t="s">
        <v>83</v>
      </c>
      <c r="AV187" s="12" t="s">
        <v>83</v>
      </c>
      <c r="AW187" s="12" t="s">
        <v>37</v>
      </c>
      <c r="AX187" s="12" t="s">
        <v>73</v>
      </c>
      <c r="AY187" s="250" t="s">
        <v>143</v>
      </c>
    </row>
    <row r="188" s="13" customFormat="1">
      <c r="B188" s="251"/>
      <c r="C188" s="252"/>
      <c r="D188" s="231" t="s">
        <v>152</v>
      </c>
      <c r="E188" s="253" t="s">
        <v>24</v>
      </c>
      <c r="F188" s="254" t="s">
        <v>155</v>
      </c>
      <c r="G188" s="252"/>
      <c r="H188" s="255">
        <v>57.5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AT188" s="261" t="s">
        <v>152</v>
      </c>
      <c r="AU188" s="261" t="s">
        <v>83</v>
      </c>
      <c r="AV188" s="13" t="s">
        <v>150</v>
      </c>
      <c r="AW188" s="13" t="s">
        <v>37</v>
      </c>
      <c r="AX188" s="13" t="s">
        <v>81</v>
      </c>
      <c r="AY188" s="261" t="s">
        <v>143</v>
      </c>
    </row>
    <row r="189" s="1" customFormat="1" ht="16.5" customHeight="1">
      <c r="B189" s="46"/>
      <c r="C189" s="217" t="s">
        <v>287</v>
      </c>
      <c r="D189" s="217" t="s">
        <v>145</v>
      </c>
      <c r="E189" s="218" t="s">
        <v>288</v>
      </c>
      <c r="F189" s="219" t="s">
        <v>289</v>
      </c>
      <c r="G189" s="220" t="s">
        <v>148</v>
      </c>
      <c r="H189" s="221">
        <v>57.5</v>
      </c>
      <c r="I189" s="222"/>
      <c r="J189" s="223">
        <f>ROUND(I189*H189,2)</f>
        <v>0</v>
      </c>
      <c r="K189" s="219" t="s">
        <v>149</v>
      </c>
      <c r="L189" s="72"/>
      <c r="M189" s="224" t="s">
        <v>24</v>
      </c>
      <c r="N189" s="225" t="s">
        <v>44</v>
      </c>
      <c r="O189" s="47"/>
      <c r="P189" s="226">
        <f>O189*H189</f>
        <v>0</v>
      </c>
      <c r="Q189" s="226">
        <v>0.084250000000000005</v>
      </c>
      <c r="R189" s="226">
        <f>Q189*H189</f>
        <v>4.8443750000000003</v>
      </c>
      <c r="S189" s="226">
        <v>0</v>
      </c>
      <c r="T189" s="227">
        <f>S189*H189</f>
        <v>0</v>
      </c>
      <c r="AR189" s="24" t="s">
        <v>150</v>
      </c>
      <c r="AT189" s="24" t="s">
        <v>145</v>
      </c>
      <c r="AU189" s="24" t="s">
        <v>83</v>
      </c>
      <c r="AY189" s="24" t="s">
        <v>143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4" t="s">
        <v>81</v>
      </c>
      <c r="BK189" s="228">
        <f>ROUND(I189*H189,2)</f>
        <v>0</v>
      </c>
      <c r="BL189" s="24" t="s">
        <v>150</v>
      </c>
      <c r="BM189" s="24" t="s">
        <v>290</v>
      </c>
    </row>
    <row r="190" s="11" customFormat="1">
      <c r="B190" s="229"/>
      <c r="C190" s="230"/>
      <c r="D190" s="231" t="s">
        <v>152</v>
      </c>
      <c r="E190" s="232" t="s">
        <v>24</v>
      </c>
      <c r="F190" s="233" t="s">
        <v>291</v>
      </c>
      <c r="G190" s="230"/>
      <c r="H190" s="232" t="s">
        <v>24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152</v>
      </c>
      <c r="AU190" s="239" t="s">
        <v>83</v>
      </c>
      <c r="AV190" s="11" t="s">
        <v>81</v>
      </c>
      <c r="AW190" s="11" t="s">
        <v>37</v>
      </c>
      <c r="AX190" s="11" t="s">
        <v>73</v>
      </c>
      <c r="AY190" s="239" t="s">
        <v>143</v>
      </c>
    </row>
    <row r="191" s="12" customFormat="1">
      <c r="B191" s="240"/>
      <c r="C191" s="241"/>
      <c r="D191" s="231" t="s">
        <v>152</v>
      </c>
      <c r="E191" s="242" t="s">
        <v>24</v>
      </c>
      <c r="F191" s="243" t="s">
        <v>281</v>
      </c>
      <c r="G191" s="241"/>
      <c r="H191" s="244">
        <v>57.5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152</v>
      </c>
      <c r="AU191" s="250" t="s">
        <v>83</v>
      </c>
      <c r="AV191" s="12" t="s">
        <v>83</v>
      </c>
      <c r="AW191" s="12" t="s">
        <v>37</v>
      </c>
      <c r="AX191" s="12" t="s">
        <v>73</v>
      </c>
      <c r="AY191" s="250" t="s">
        <v>143</v>
      </c>
    </row>
    <row r="192" s="13" customFormat="1">
      <c r="B192" s="251"/>
      <c r="C192" s="252"/>
      <c r="D192" s="231" t="s">
        <v>152</v>
      </c>
      <c r="E192" s="253" t="s">
        <v>24</v>
      </c>
      <c r="F192" s="254" t="s">
        <v>155</v>
      </c>
      <c r="G192" s="252"/>
      <c r="H192" s="255">
        <v>57.5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AT192" s="261" t="s">
        <v>152</v>
      </c>
      <c r="AU192" s="261" t="s">
        <v>83</v>
      </c>
      <c r="AV192" s="13" t="s">
        <v>150</v>
      </c>
      <c r="AW192" s="13" t="s">
        <v>37</v>
      </c>
      <c r="AX192" s="13" t="s">
        <v>81</v>
      </c>
      <c r="AY192" s="261" t="s">
        <v>143</v>
      </c>
    </row>
    <row r="193" s="1" customFormat="1" ht="16.5" customHeight="1">
      <c r="B193" s="46"/>
      <c r="C193" s="262" t="s">
        <v>292</v>
      </c>
      <c r="D193" s="262" t="s">
        <v>235</v>
      </c>
      <c r="E193" s="263" t="s">
        <v>293</v>
      </c>
      <c r="F193" s="264" t="s">
        <v>294</v>
      </c>
      <c r="G193" s="265" t="s">
        <v>148</v>
      </c>
      <c r="H193" s="266">
        <v>60.375</v>
      </c>
      <c r="I193" s="267"/>
      <c r="J193" s="268">
        <f>ROUND(I193*H193,2)</f>
        <v>0</v>
      </c>
      <c r="K193" s="264" t="s">
        <v>149</v>
      </c>
      <c r="L193" s="269"/>
      <c r="M193" s="270" t="s">
        <v>24</v>
      </c>
      <c r="N193" s="271" t="s">
        <v>44</v>
      </c>
      <c r="O193" s="47"/>
      <c r="P193" s="226">
        <f>O193*H193</f>
        <v>0</v>
      </c>
      <c r="Q193" s="226">
        <v>0.14000000000000001</v>
      </c>
      <c r="R193" s="226">
        <f>Q193*H193</f>
        <v>8.4525000000000006</v>
      </c>
      <c r="S193" s="226">
        <v>0</v>
      </c>
      <c r="T193" s="227">
        <f>S193*H193</f>
        <v>0</v>
      </c>
      <c r="AR193" s="24" t="s">
        <v>191</v>
      </c>
      <c r="AT193" s="24" t="s">
        <v>235</v>
      </c>
      <c r="AU193" s="24" t="s">
        <v>83</v>
      </c>
      <c r="AY193" s="24" t="s">
        <v>143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4" t="s">
        <v>81</v>
      </c>
      <c r="BK193" s="228">
        <f>ROUND(I193*H193,2)</f>
        <v>0</v>
      </c>
      <c r="BL193" s="24" t="s">
        <v>150</v>
      </c>
      <c r="BM193" s="24" t="s">
        <v>295</v>
      </c>
    </row>
    <row r="194" s="1" customFormat="1">
      <c r="B194" s="46"/>
      <c r="C194" s="74"/>
      <c r="D194" s="231" t="s">
        <v>296</v>
      </c>
      <c r="E194" s="74"/>
      <c r="F194" s="272" t="s">
        <v>297</v>
      </c>
      <c r="G194" s="74"/>
      <c r="H194" s="74"/>
      <c r="I194" s="187"/>
      <c r="J194" s="74"/>
      <c r="K194" s="74"/>
      <c r="L194" s="72"/>
      <c r="M194" s="273"/>
      <c r="N194" s="47"/>
      <c r="O194" s="47"/>
      <c r="P194" s="47"/>
      <c r="Q194" s="47"/>
      <c r="R194" s="47"/>
      <c r="S194" s="47"/>
      <c r="T194" s="95"/>
      <c r="AT194" s="24" t="s">
        <v>296</v>
      </c>
      <c r="AU194" s="24" t="s">
        <v>83</v>
      </c>
    </row>
    <row r="195" s="11" customFormat="1">
      <c r="B195" s="229"/>
      <c r="C195" s="230"/>
      <c r="D195" s="231" t="s">
        <v>152</v>
      </c>
      <c r="E195" s="232" t="s">
        <v>24</v>
      </c>
      <c r="F195" s="233" t="s">
        <v>261</v>
      </c>
      <c r="G195" s="230"/>
      <c r="H195" s="232" t="s">
        <v>24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152</v>
      </c>
      <c r="AU195" s="239" t="s">
        <v>83</v>
      </c>
      <c r="AV195" s="11" t="s">
        <v>81</v>
      </c>
      <c r="AW195" s="11" t="s">
        <v>37</v>
      </c>
      <c r="AX195" s="11" t="s">
        <v>73</v>
      </c>
      <c r="AY195" s="239" t="s">
        <v>143</v>
      </c>
    </row>
    <row r="196" s="12" customFormat="1">
      <c r="B196" s="240"/>
      <c r="C196" s="241"/>
      <c r="D196" s="231" t="s">
        <v>152</v>
      </c>
      <c r="E196" s="242" t="s">
        <v>24</v>
      </c>
      <c r="F196" s="243" t="s">
        <v>298</v>
      </c>
      <c r="G196" s="241"/>
      <c r="H196" s="244">
        <v>60.375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152</v>
      </c>
      <c r="AU196" s="250" t="s">
        <v>83</v>
      </c>
      <c r="AV196" s="12" t="s">
        <v>83</v>
      </c>
      <c r="AW196" s="12" t="s">
        <v>37</v>
      </c>
      <c r="AX196" s="12" t="s">
        <v>73</v>
      </c>
      <c r="AY196" s="250" t="s">
        <v>143</v>
      </c>
    </row>
    <row r="197" s="13" customFormat="1">
      <c r="B197" s="251"/>
      <c r="C197" s="252"/>
      <c r="D197" s="231" t="s">
        <v>152</v>
      </c>
      <c r="E197" s="253" t="s">
        <v>24</v>
      </c>
      <c r="F197" s="254" t="s">
        <v>155</v>
      </c>
      <c r="G197" s="252"/>
      <c r="H197" s="255">
        <v>60.375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AT197" s="261" t="s">
        <v>152</v>
      </c>
      <c r="AU197" s="261" t="s">
        <v>83</v>
      </c>
      <c r="AV197" s="13" t="s">
        <v>150</v>
      </c>
      <c r="AW197" s="13" t="s">
        <v>37</v>
      </c>
      <c r="AX197" s="13" t="s">
        <v>81</v>
      </c>
      <c r="AY197" s="261" t="s">
        <v>143</v>
      </c>
    </row>
    <row r="198" s="10" customFormat="1" ht="22.32" customHeight="1">
      <c r="B198" s="201"/>
      <c r="C198" s="202"/>
      <c r="D198" s="203" t="s">
        <v>72</v>
      </c>
      <c r="E198" s="215" t="s">
        <v>299</v>
      </c>
      <c r="F198" s="215" t="s">
        <v>300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SUM(P199:P214)</f>
        <v>0</v>
      </c>
      <c r="Q198" s="209"/>
      <c r="R198" s="210">
        <f>SUM(R199:R214)</f>
        <v>25.5136</v>
      </c>
      <c r="S198" s="209"/>
      <c r="T198" s="211">
        <f>SUM(T199:T214)</f>
        <v>0</v>
      </c>
      <c r="AR198" s="212" t="s">
        <v>81</v>
      </c>
      <c r="AT198" s="213" t="s">
        <v>72</v>
      </c>
      <c r="AU198" s="213" t="s">
        <v>83</v>
      </c>
      <c r="AY198" s="212" t="s">
        <v>143</v>
      </c>
      <c r="BK198" s="214">
        <f>SUM(BK199:BK214)</f>
        <v>0</v>
      </c>
    </row>
    <row r="199" s="1" customFormat="1" ht="16.5" customHeight="1">
      <c r="B199" s="46"/>
      <c r="C199" s="217" t="s">
        <v>301</v>
      </c>
      <c r="D199" s="217" t="s">
        <v>145</v>
      </c>
      <c r="E199" s="218" t="s">
        <v>302</v>
      </c>
      <c r="F199" s="219" t="s">
        <v>303</v>
      </c>
      <c r="G199" s="220" t="s">
        <v>148</v>
      </c>
      <c r="H199" s="221">
        <v>119</v>
      </c>
      <c r="I199" s="222"/>
      <c r="J199" s="223">
        <f>ROUND(I199*H199,2)</f>
        <v>0</v>
      </c>
      <c r="K199" s="219" t="s">
        <v>149</v>
      </c>
      <c r="L199" s="72"/>
      <c r="M199" s="224" t="s">
        <v>24</v>
      </c>
      <c r="N199" s="225" t="s">
        <v>44</v>
      </c>
      <c r="O199" s="47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4" t="s">
        <v>150</v>
      </c>
      <c r="AT199" s="24" t="s">
        <v>145</v>
      </c>
      <c r="AU199" s="24" t="s">
        <v>160</v>
      </c>
      <c r="AY199" s="24" t="s">
        <v>143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4" t="s">
        <v>81</v>
      </c>
      <c r="BK199" s="228">
        <f>ROUND(I199*H199,2)</f>
        <v>0</v>
      </c>
      <c r="BL199" s="24" t="s">
        <v>150</v>
      </c>
      <c r="BM199" s="24" t="s">
        <v>304</v>
      </c>
    </row>
    <row r="200" s="11" customFormat="1">
      <c r="B200" s="229"/>
      <c r="C200" s="230"/>
      <c r="D200" s="231" t="s">
        <v>152</v>
      </c>
      <c r="E200" s="232" t="s">
        <v>24</v>
      </c>
      <c r="F200" s="233" t="s">
        <v>305</v>
      </c>
      <c r="G200" s="230"/>
      <c r="H200" s="232" t="s">
        <v>24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152</v>
      </c>
      <c r="AU200" s="239" t="s">
        <v>160</v>
      </c>
      <c r="AV200" s="11" t="s">
        <v>81</v>
      </c>
      <c r="AW200" s="11" t="s">
        <v>37</v>
      </c>
      <c r="AX200" s="11" t="s">
        <v>73</v>
      </c>
      <c r="AY200" s="239" t="s">
        <v>143</v>
      </c>
    </row>
    <row r="201" s="12" customFormat="1">
      <c r="B201" s="240"/>
      <c r="C201" s="241"/>
      <c r="D201" s="231" t="s">
        <v>152</v>
      </c>
      <c r="E201" s="242" t="s">
        <v>24</v>
      </c>
      <c r="F201" s="243" t="s">
        <v>306</v>
      </c>
      <c r="G201" s="241"/>
      <c r="H201" s="244">
        <v>119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152</v>
      </c>
      <c r="AU201" s="250" t="s">
        <v>160</v>
      </c>
      <c r="AV201" s="12" t="s">
        <v>83</v>
      </c>
      <c r="AW201" s="12" t="s">
        <v>37</v>
      </c>
      <c r="AX201" s="12" t="s">
        <v>73</v>
      </c>
      <c r="AY201" s="250" t="s">
        <v>143</v>
      </c>
    </row>
    <row r="202" s="13" customFormat="1">
      <c r="B202" s="251"/>
      <c r="C202" s="252"/>
      <c r="D202" s="231" t="s">
        <v>152</v>
      </c>
      <c r="E202" s="253" t="s">
        <v>24</v>
      </c>
      <c r="F202" s="254" t="s">
        <v>155</v>
      </c>
      <c r="G202" s="252"/>
      <c r="H202" s="255">
        <v>119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AT202" s="261" t="s">
        <v>152</v>
      </c>
      <c r="AU202" s="261" t="s">
        <v>160</v>
      </c>
      <c r="AV202" s="13" t="s">
        <v>150</v>
      </c>
      <c r="AW202" s="13" t="s">
        <v>37</v>
      </c>
      <c r="AX202" s="13" t="s">
        <v>81</v>
      </c>
      <c r="AY202" s="261" t="s">
        <v>143</v>
      </c>
    </row>
    <row r="203" s="1" customFormat="1" ht="16.5" customHeight="1">
      <c r="B203" s="46"/>
      <c r="C203" s="217" t="s">
        <v>307</v>
      </c>
      <c r="D203" s="217" t="s">
        <v>145</v>
      </c>
      <c r="E203" s="218" t="s">
        <v>308</v>
      </c>
      <c r="F203" s="219" t="s">
        <v>309</v>
      </c>
      <c r="G203" s="220" t="s">
        <v>148</v>
      </c>
      <c r="H203" s="221">
        <v>119</v>
      </c>
      <c r="I203" s="222"/>
      <c r="J203" s="223">
        <f>ROUND(I203*H203,2)</f>
        <v>0</v>
      </c>
      <c r="K203" s="219" t="s">
        <v>149</v>
      </c>
      <c r="L203" s="72"/>
      <c r="M203" s="224" t="s">
        <v>24</v>
      </c>
      <c r="N203" s="225" t="s">
        <v>44</v>
      </c>
      <c r="O203" s="47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4" t="s">
        <v>150</v>
      </c>
      <c r="AT203" s="24" t="s">
        <v>145</v>
      </c>
      <c r="AU203" s="24" t="s">
        <v>160</v>
      </c>
      <c r="AY203" s="24" t="s">
        <v>143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4" t="s">
        <v>81</v>
      </c>
      <c r="BK203" s="228">
        <f>ROUND(I203*H203,2)</f>
        <v>0</v>
      </c>
      <c r="BL203" s="24" t="s">
        <v>150</v>
      </c>
      <c r="BM203" s="24" t="s">
        <v>310</v>
      </c>
    </row>
    <row r="204" s="11" customFormat="1">
      <c r="B204" s="229"/>
      <c r="C204" s="230"/>
      <c r="D204" s="231" t="s">
        <v>152</v>
      </c>
      <c r="E204" s="232" t="s">
        <v>24</v>
      </c>
      <c r="F204" s="233" t="s">
        <v>311</v>
      </c>
      <c r="G204" s="230"/>
      <c r="H204" s="232" t="s">
        <v>24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152</v>
      </c>
      <c r="AU204" s="239" t="s">
        <v>160</v>
      </c>
      <c r="AV204" s="11" t="s">
        <v>81</v>
      </c>
      <c r="AW204" s="11" t="s">
        <v>37</v>
      </c>
      <c r="AX204" s="11" t="s">
        <v>73</v>
      </c>
      <c r="AY204" s="239" t="s">
        <v>143</v>
      </c>
    </row>
    <row r="205" s="12" customFormat="1">
      <c r="B205" s="240"/>
      <c r="C205" s="241"/>
      <c r="D205" s="231" t="s">
        <v>152</v>
      </c>
      <c r="E205" s="242" t="s">
        <v>24</v>
      </c>
      <c r="F205" s="243" t="s">
        <v>306</v>
      </c>
      <c r="G205" s="241"/>
      <c r="H205" s="244">
        <v>119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152</v>
      </c>
      <c r="AU205" s="250" t="s">
        <v>160</v>
      </c>
      <c r="AV205" s="12" t="s">
        <v>83</v>
      </c>
      <c r="AW205" s="12" t="s">
        <v>37</v>
      </c>
      <c r="AX205" s="12" t="s">
        <v>73</v>
      </c>
      <c r="AY205" s="250" t="s">
        <v>143</v>
      </c>
    </row>
    <row r="206" s="13" customFormat="1">
      <c r="B206" s="251"/>
      <c r="C206" s="252"/>
      <c r="D206" s="231" t="s">
        <v>152</v>
      </c>
      <c r="E206" s="253" t="s">
        <v>24</v>
      </c>
      <c r="F206" s="254" t="s">
        <v>155</v>
      </c>
      <c r="G206" s="252"/>
      <c r="H206" s="255">
        <v>119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AT206" s="261" t="s">
        <v>152</v>
      </c>
      <c r="AU206" s="261" t="s">
        <v>160</v>
      </c>
      <c r="AV206" s="13" t="s">
        <v>150</v>
      </c>
      <c r="AW206" s="13" t="s">
        <v>37</v>
      </c>
      <c r="AX206" s="13" t="s">
        <v>81</v>
      </c>
      <c r="AY206" s="261" t="s">
        <v>143</v>
      </c>
    </row>
    <row r="207" s="1" customFormat="1" ht="25.5" customHeight="1">
      <c r="B207" s="46"/>
      <c r="C207" s="217" t="s">
        <v>312</v>
      </c>
      <c r="D207" s="217" t="s">
        <v>145</v>
      </c>
      <c r="E207" s="218" t="s">
        <v>313</v>
      </c>
      <c r="F207" s="219" t="s">
        <v>314</v>
      </c>
      <c r="G207" s="220" t="s">
        <v>148</v>
      </c>
      <c r="H207" s="221">
        <v>119</v>
      </c>
      <c r="I207" s="222"/>
      <c r="J207" s="223">
        <f>ROUND(I207*H207,2)</f>
        <v>0</v>
      </c>
      <c r="K207" s="219" t="s">
        <v>149</v>
      </c>
      <c r="L207" s="72"/>
      <c r="M207" s="224" t="s">
        <v>24</v>
      </c>
      <c r="N207" s="225" t="s">
        <v>44</v>
      </c>
      <c r="O207" s="47"/>
      <c r="P207" s="226">
        <f>O207*H207</f>
        <v>0</v>
      </c>
      <c r="Q207" s="226">
        <v>0.10100000000000001</v>
      </c>
      <c r="R207" s="226">
        <f>Q207*H207</f>
        <v>12.019</v>
      </c>
      <c r="S207" s="226">
        <v>0</v>
      </c>
      <c r="T207" s="227">
        <f>S207*H207</f>
        <v>0</v>
      </c>
      <c r="AR207" s="24" t="s">
        <v>150</v>
      </c>
      <c r="AT207" s="24" t="s">
        <v>145</v>
      </c>
      <c r="AU207" s="24" t="s">
        <v>160</v>
      </c>
      <c r="AY207" s="24" t="s">
        <v>143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4" t="s">
        <v>81</v>
      </c>
      <c r="BK207" s="228">
        <f>ROUND(I207*H207,2)</f>
        <v>0</v>
      </c>
      <c r="BL207" s="24" t="s">
        <v>150</v>
      </c>
      <c r="BM207" s="24" t="s">
        <v>315</v>
      </c>
    </row>
    <row r="208" s="11" customFormat="1">
      <c r="B208" s="229"/>
      <c r="C208" s="230"/>
      <c r="D208" s="231" t="s">
        <v>152</v>
      </c>
      <c r="E208" s="232" t="s">
        <v>24</v>
      </c>
      <c r="F208" s="233" t="s">
        <v>316</v>
      </c>
      <c r="G208" s="230"/>
      <c r="H208" s="232" t="s">
        <v>24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152</v>
      </c>
      <c r="AU208" s="239" t="s">
        <v>160</v>
      </c>
      <c r="AV208" s="11" t="s">
        <v>81</v>
      </c>
      <c r="AW208" s="11" t="s">
        <v>37</v>
      </c>
      <c r="AX208" s="11" t="s">
        <v>73</v>
      </c>
      <c r="AY208" s="239" t="s">
        <v>143</v>
      </c>
    </row>
    <row r="209" s="12" customFormat="1">
      <c r="B209" s="240"/>
      <c r="C209" s="241"/>
      <c r="D209" s="231" t="s">
        <v>152</v>
      </c>
      <c r="E209" s="242" t="s">
        <v>24</v>
      </c>
      <c r="F209" s="243" t="s">
        <v>306</v>
      </c>
      <c r="G209" s="241"/>
      <c r="H209" s="244">
        <v>119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152</v>
      </c>
      <c r="AU209" s="250" t="s">
        <v>160</v>
      </c>
      <c r="AV209" s="12" t="s">
        <v>83</v>
      </c>
      <c r="AW209" s="12" t="s">
        <v>37</v>
      </c>
      <c r="AX209" s="12" t="s">
        <v>73</v>
      </c>
      <c r="AY209" s="250" t="s">
        <v>143</v>
      </c>
    </row>
    <row r="210" s="13" customFormat="1">
      <c r="B210" s="251"/>
      <c r="C210" s="252"/>
      <c r="D210" s="231" t="s">
        <v>152</v>
      </c>
      <c r="E210" s="253" t="s">
        <v>24</v>
      </c>
      <c r="F210" s="254" t="s">
        <v>155</v>
      </c>
      <c r="G210" s="252"/>
      <c r="H210" s="255">
        <v>119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AT210" s="261" t="s">
        <v>152</v>
      </c>
      <c r="AU210" s="261" t="s">
        <v>160</v>
      </c>
      <c r="AV210" s="13" t="s">
        <v>150</v>
      </c>
      <c r="AW210" s="13" t="s">
        <v>37</v>
      </c>
      <c r="AX210" s="13" t="s">
        <v>81</v>
      </c>
      <c r="AY210" s="261" t="s">
        <v>143</v>
      </c>
    </row>
    <row r="211" s="1" customFormat="1" ht="16.5" customHeight="1">
      <c r="B211" s="46"/>
      <c r="C211" s="262" t="s">
        <v>317</v>
      </c>
      <c r="D211" s="262" t="s">
        <v>235</v>
      </c>
      <c r="E211" s="263" t="s">
        <v>318</v>
      </c>
      <c r="F211" s="264" t="s">
        <v>319</v>
      </c>
      <c r="G211" s="265" t="s">
        <v>148</v>
      </c>
      <c r="H211" s="266">
        <v>124.95</v>
      </c>
      <c r="I211" s="267"/>
      <c r="J211" s="268">
        <f>ROUND(I211*H211,2)</f>
        <v>0</v>
      </c>
      <c r="K211" s="264" t="s">
        <v>149</v>
      </c>
      <c r="L211" s="269"/>
      <c r="M211" s="270" t="s">
        <v>24</v>
      </c>
      <c r="N211" s="271" t="s">
        <v>44</v>
      </c>
      <c r="O211" s="47"/>
      <c r="P211" s="226">
        <f>O211*H211</f>
        <v>0</v>
      </c>
      <c r="Q211" s="226">
        <v>0.108</v>
      </c>
      <c r="R211" s="226">
        <f>Q211*H211</f>
        <v>13.4946</v>
      </c>
      <c r="S211" s="226">
        <v>0</v>
      </c>
      <c r="T211" s="227">
        <f>S211*H211</f>
        <v>0</v>
      </c>
      <c r="AR211" s="24" t="s">
        <v>191</v>
      </c>
      <c r="AT211" s="24" t="s">
        <v>235</v>
      </c>
      <c r="AU211" s="24" t="s">
        <v>160</v>
      </c>
      <c r="AY211" s="24" t="s">
        <v>143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4" t="s">
        <v>81</v>
      </c>
      <c r="BK211" s="228">
        <f>ROUND(I211*H211,2)</f>
        <v>0</v>
      </c>
      <c r="BL211" s="24" t="s">
        <v>150</v>
      </c>
      <c r="BM211" s="24" t="s">
        <v>320</v>
      </c>
    </row>
    <row r="212" s="11" customFormat="1">
      <c r="B212" s="229"/>
      <c r="C212" s="230"/>
      <c r="D212" s="231" t="s">
        <v>152</v>
      </c>
      <c r="E212" s="232" t="s">
        <v>24</v>
      </c>
      <c r="F212" s="233" t="s">
        <v>261</v>
      </c>
      <c r="G212" s="230"/>
      <c r="H212" s="232" t="s">
        <v>24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152</v>
      </c>
      <c r="AU212" s="239" t="s">
        <v>160</v>
      </c>
      <c r="AV212" s="11" t="s">
        <v>81</v>
      </c>
      <c r="AW212" s="11" t="s">
        <v>37</v>
      </c>
      <c r="AX212" s="11" t="s">
        <v>73</v>
      </c>
      <c r="AY212" s="239" t="s">
        <v>143</v>
      </c>
    </row>
    <row r="213" s="12" customFormat="1">
      <c r="B213" s="240"/>
      <c r="C213" s="241"/>
      <c r="D213" s="231" t="s">
        <v>152</v>
      </c>
      <c r="E213" s="242" t="s">
        <v>24</v>
      </c>
      <c r="F213" s="243" t="s">
        <v>321</v>
      </c>
      <c r="G213" s="241"/>
      <c r="H213" s="244">
        <v>124.95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152</v>
      </c>
      <c r="AU213" s="250" t="s">
        <v>160</v>
      </c>
      <c r="AV213" s="12" t="s">
        <v>83</v>
      </c>
      <c r="AW213" s="12" t="s">
        <v>37</v>
      </c>
      <c r="AX213" s="12" t="s">
        <v>73</v>
      </c>
      <c r="AY213" s="250" t="s">
        <v>143</v>
      </c>
    </row>
    <row r="214" s="13" customFormat="1">
      <c r="B214" s="251"/>
      <c r="C214" s="252"/>
      <c r="D214" s="231" t="s">
        <v>152</v>
      </c>
      <c r="E214" s="253" t="s">
        <v>24</v>
      </c>
      <c r="F214" s="254" t="s">
        <v>155</v>
      </c>
      <c r="G214" s="252"/>
      <c r="H214" s="255">
        <v>124.95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AT214" s="261" t="s">
        <v>152</v>
      </c>
      <c r="AU214" s="261" t="s">
        <v>160</v>
      </c>
      <c r="AV214" s="13" t="s">
        <v>150</v>
      </c>
      <c r="AW214" s="13" t="s">
        <v>37</v>
      </c>
      <c r="AX214" s="13" t="s">
        <v>81</v>
      </c>
      <c r="AY214" s="261" t="s">
        <v>143</v>
      </c>
    </row>
    <row r="215" s="10" customFormat="1" ht="29.88" customHeight="1">
      <c r="B215" s="201"/>
      <c r="C215" s="202"/>
      <c r="D215" s="203" t="s">
        <v>72</v>
      </c>
      <c r="E215" s="215" t="s">
        <v>177</v>
      </c>
      <c r="F215" s="215" t="s">
        <v>322</v>
      </c>
      <c r="G215" s="202"/>
      <c r="H215" s="202"/>
      <c r="I215" s="205"/>
      <c r="J215" s="216">
        <f>BK215</f>
        <v>0</v>
      </c>
      <c r="K215" s="202"/>
      <c r="L215" s="207"/>
      <c r="M215" s="208"/>
      <c r="N215" s="209"/>
      <c r="O215" s="209"/>
      <c r="P215" s="210">
        <f>SUM(P216:P765)</f>
        <v>0</v>
      </c>
      <c r="Q215" s="209"/>
      <c r="R215" s="210">
        <f>SUM(R216:R765)</f>
        <v>322.16923671000001</v>
      </c>
      <c r="S215" s="209"/>
      <c r="T215" s="211">
        <f>SUM(T216:T765)</f>
        <v>0</v>
      </c>
      <c r="AR215" s="212" t="s">
        <v>81</v>
      </c>
      <c r="AT215" s="213" t="s">
        <v>72</v>
      </c>
      <c r="AU215" s="213" t="s">
        <v>81</v>
      </c>
      <c r="AY215" s="212" t="s">
        <v>143</v>
      </c>
      <c r="BK215" s="214">
        <f>SUM(BK216:BK765)</f>
        <v>0</v>
      </c>
    </row>
    <row r="216" s="1" customFormat="1" ht="25.5" customHeight="1">
      <c r="B216" s="46"/>
      <c r="C216" s="217" t="s">
        <v>323</v>
      </c>
      <c r="D216" s="217" t="s">
        <v>145</v>
      </c>
      <c r="E216" s="218" t="s">
        <v>324</v>
      </c>
      <c r="F216" s="219" t="s">
        <v>325</v>
      </c>
      <c r="G216" s="220" t="s">
        <v>148</v>
      </c>
      <c r="H216" s="221">
        <v>770.69399999999996</v>
      </c>
      <c r="I216" s="222"/>
      <c r="J216" s="223">
        <f>ROUND(I216*H216,2)</f>
        <v>0</v>
      </c>
      <c r="K216" s="219" t="s">
        <v>24</v>
      </c>
      <c r="L216" s="72"/>
      <c r="M216" s="224" t="s">
        <v>24</v>
      </c>
      <c r="N216" s="225" t="s">
        <v>44</v>
      </c>
      <c r="O216" s="47"/>
      <c r="P216" s="226">
        <f>O216*H216</f>
        <v>0</v>
      </c>
      <c r="Q216" s="226">
        <v>0.0043200000000000001</v>
      </c>
      <c r="R216" s="226">
        <f>Q216*H216</f>
        <v>3.3293980799999998</v>
      </c>
      <c r="S216" s="226">
        <v>0</v>
      </c>
      <c r="T216" s="227">
        <f>S216*H216</f>
        <v>0</v>
      </c>
      <c r="AR216" s="24" t="s">
        <v>150</v>
      </c>
      <c r="AT216" s="24" t="s">
        <v>145</v>
      </c>
      <c r="AU216" s="24" t="s">
        <v>83</v>
      </c>
      <c r="AY216" s="24" t="s">
        <v>143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4" t="s">
        <v>81</v>
      </c>
      <c r="BK216" s="228">
        <f>ROUND(I216*H216,2)</f>
        <v>0</v>
      </c>
      <c r="BL216" s="24" t="s">
        <v>150</v>
      </c>
      <c r="BM216" s="24" t="s">
        <v>326</v>
      </c>
    </row>
    <row r="217" s="11" customFormat="1">
      <c r="B217" s="229"/>
      <c r="C217" s="230"/>
      <c r="D217" s="231" t="s">
        <v>152</v>
      </c>
      <c r="E217" s="232" t="s">
        <v>24</v>
      </c>
      <c r="F217" s="233" t="s">
        <v>274</v>
      </c>
      <c r="G217" s="230"/>
      <c r="H217" s="232" t="s">
        <v>24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152</v>
      </c>
      <c r="AU217" s="239" t="s">
        <v>83</v>
      </c>
      <c r="AV217" s="11" t="s">
        <v>81</v>
      </c>
      <c r="AW217" s="11" t="s">
        <v>37</v>
      </c>
      <c r="AX217" s="11" t="s">
        <v>73</v>
      </c>
      <c r="AY217" s="239" t="s">
        <v>143</v>
      </c>
    </row>
    <row r="218" s="12" customFormat="1">
      <c r="B218" s="240"/>
      <c r="C218" s="241"/>
      <c r="D218" s="231" t="s">
        <v>152</v>
      </c>
      <c r="E218" s="242" t="s">
        <v>24</v>
      </c>
      <c r="F218" s="243" t="s">
        <v>327</v>
      </c>
      <c r="G218" s="241"/>
      <c r="H218" s="244">
        <v>35.887999999999998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152</v>
      </c>
      <c r="AU218" s="250" t="s">
        <v>83</v>
      </c>
      <c r="AV218" s="12" t="s">
        <v>83</v>
      </c>
      <c r="AW218" s="12" t="s">
        <v>37</v>
      </c>
      <c r="AX218" s="12" t="s">
        <v>73</v>
      </c>
      <c r="AY218" s="250" t="s">
        <v>143</v>
      </c>
    </row>
    <row r="219" s="12" customFormat="1">
      <c r="B219" s="240"/>
      <c r="C219" s="241"/>
      <c r="D219" s="231" t="s">
        <v>152</v>
      </c>
      <c r="E219" s="242" t="s">
        <v>24</v>
      </c>
      <c r="F219" s="243" t="s">
        <v>328</v>
      </c>
      <c r="G219" s="241"/>
      <c r="H219" s="244">
        <v>6.6829999999999998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AT219" s="250" t="s">
        <v>152</v>
      </c>
      <c r="AU219" s="250" t="s">
        <v>83</v>
      </c>
      <c r="AV219" s="12" t="s">
        <v>83</v>
      </c>
      <c r="AW219" s="12" t="s">
        <v>37</v>
      </c>
      <c r="AX219" s="12" t="s">
        <v>73</v>
      </c>
      <c r="AY219" s="250" t="s">
        <v>143</v>
      </c>
    </row>
    <row r="220" s="12" customFormat="1">
      <c r="B220" s="240"/>
      <c r="C220" s="241"/>
      <c r="D220" s="231" t="s">
        <v>152</v>
      </c>
      <c r="E220" s="242" t="s">
        <v>24</v>
      </c>
      <c r="F220" s="243" t="s">
        <v>329</v>
      </c>
      <c r="G220" s="241"/>
      <c r="H220" s="244">
        <v>12.925000000000001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152</v>
      </c>
      <c r="AU220" s="250" t="s">
        <v>83</v>
      </c>
      <c r="AV220" s="12" t="s">
        <v>83</v>
      </c>
      <c r="AW220" s="12" t="s">
        <v>37</v>
      </c>
      <c r="AX220" s="12" t="s">
        <v>73</v>
      </c>
      <c r="AY220" s="250" t="s">
        <v>143</v>
      </c>
    </row>
    <row r="221" s="12" customFormat="1">
      <c r="B221" s="240"/>
      <c r="C221" s="241"/>
      <c r="D221" s="231" t="s">
        <v>152</v>
      </c>
      <c r="E221" s="242" t="s">
        <v>24</v>
      </c>
      <c r="F221" s="243" t="s">
        <v>330</v>
      </c>
      <c r="G221" s="241"/>
      <c r="H221" s="244">
        <v>433.83999999999998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152</v>
      </c>
      <c r="AU221" s="250" t="s">
        <v>83</v>
      </c>
      <c r="AV221" s="12" t="s">
        <v>83</v>
      </c>
      <c r="AW221" s="12" t="s">
        <v>37</v>
      </c>
      <c r="AX221" s="12" t="s">
        <v>73</v>
      </c>
      <c r="AY221" s="250" t="s">
        <v>143</v>
      </c>
    </row>
    <row r="222" s="12" customFormat="1">
      <c r="B222" s="240"/>
      <c r="C222" s="241"/>
      <c r="D222" s="231" t="s">
        <v>152</v>
      </c>
      <c r="E222" s="242" t="s">
        <v>24</v>
      </c>
      <c r="F222" s="243" t="s">
        <v>331</v>
      </c>
      <c r="G222" s="241"/>
      <c r="H222" s="244">
        <v>35.475000000000001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152</v>
      </c>
      <c r="AU222" s="250" t="s">
        <v>83</v>
      </c>
      <c r="AV222" s="12" t="s">
        <v>83</v>
      </c>
      <c r="AW222" s="12" t="s">
        <v>37</v>
      </c>
      <c r="AX222" s="12" t="s">
        <v>73</v>
      </c>
      <c r="AY222" s="250" t="s">
        <v>143</v>
      </c>
    </row>
    <row r="223" s="12" customFormat="1">
      <c r="B223" s="240"/>
      <c r="C223" s="241"/>
      <c r="D223" s="231" t="s">
        <v>152</v>
      </c>
      <c r="E223" s="242" t="s">
        <v>24</v>
      </c>
      <c r="F223" s="243" t="s">
        <v>332</v>
      </c>
      <c r="G223" s="241"/>
      <c r="H223" s="244">
        <v>5.4889999999999999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152</v>
      </c>
      <c r="AU223" s="250" t="s">
        <v>83</v>
      </c>
      <c r="AV223" s="12" t="s">
        <v>83</v>
      </c>
      <c r="AW223" s="12" t="s">
        <v>37</v>
      </c>
      <c r="AX223" s="12" t="s">
        <v>73</v>
      </c>
      <c r="AY223" s="250" t="s">
        <v>143</v>
      </c>
    </row>
    <row r="224" s="12" customFormat="1">
      <c r="B224" s="240"/>
      <c r="C224" s="241"/>
      <c r="D224" s="231" t="s">
        <v>152</v>
      </c>
      <c r="E224" s="242" t="s">
        <v>24</v>
      </c>
      <c r="F224" s="243" t="s">
        <v>333</v>
      </c>
      <c r="G224" s="241"/>
      <c r="H224" s="244">
        <v>130.78999999999999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AT224" s="250" t="s">
        <v>152</v>
      </c>
      <c r="AU224" s="250" t="s">
        <v>83</v>
      </c>
      <c r="AV224" s="12" t="s">
        <v>83</v>
      </c>
      <c r="AW224" s="12" t="s">
        <v>37</v>
      </c>
      <c r="AX224" s="12" t="s">
        <v>73</v>
      </c>
      <c r="AY224" s="250" t="s">
        <v>143</v>
      </c>
    </row>
    <row r="225" s="12" customFormat="1">
      <c r="B225" s="240"/>
      <c r="C225" s="241"/>
      <c r="D225" s="231" t="s">
        <v>152</v>
      </c>
      <c r="E225" s="242" t="s">
        <v>24</v>
      </c>
      <c r="F225" s="243" t="s">
        <v>334</v>
      </c>
      <c r="G225" s="241"/>
      <c r="H225" s="244">
        <v>24.035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152</v>
      </c>
      <c r="AU225" s="250" t="s">
        <v>83</v>
      </c>
      <c r="AV225" s="12" t="s">
        <v>83</v>
      </c>
      <c r="AW225" s="12" t="s">
        <v>37</v>
      </c>
      <c r="AX225" s="12" t="s">
        <v>73</v>
      </c>
      <c r="AY225" s="250" t="s">
        <v>143</v>
      </c>
    </row>
    <row r="226" s="12" customFormat="1">
      <c r="B226" s="240"/>
      <c r="C226" s="241"/>
      <c r="D226" s="231" t="s">
        <v>152</v>
      </c>
      <c r="E226" s="242" t="s">
        <v>24</v>
      </c>
      <c r="F226" s="243" t="s">
        <v>335</v>
      </c>
      <c r="G226" s="241"/>
      <c r="H226" s="244">
        <v>8.9100000000000001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AT226" s="250" t="s">
        <v>152</v>
      </c>
      <c r="AU226" s="250" t="s">
        <v>83</v>
      </c>
      <c r="AV226" s="12" t="s">
        <v>83</v>
      </c>
      <c r="AW226" s="12" t="s">
        <v>37</v>
      </c>
      <c r="AX226" s="12" t="s">
        <v>73</v>
      </c>
      <c r="AY226" s="250" t="s">
        <v>143</v>
      </c>
    </row>
    <row r="227" s="12" customFormat="1">
      <c r="B227" s="240"/>
      <c r="C227" s="241"/>
      <c r="D227" s="231" t="s">
        <v>152</v>
      </c>
      <c r="E227" s="242" t="s">
        <v>24</v>
      </c>
      <c r="F227" s="243" t="s">
        <v>336</v>
      </c>
      <c r="G227" s="241"/>
      <c r="H227" s="244">
        <v>25.795000000000002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152</v>
      </c>
      <c r="AU227" s="250" t="s">
        <v>83</v>
      </c>
      <c r="AV227" s="12" t="s">
        <v>83</v>
      </c>
      <c r="AW227" s="12" t="s">
        <v>37</v>
      </c>
      <c r="AX227" s="12" t="s">
        <v>73</v>
      </c>
      <c r="AY227" s="250" t="s">
        <v>143</v>
      </c>
    </row>
    <row r="228" s="12" customFormat="1">
      <c r="B228" s="240"/>
      <c r="C228" s="241"/>
      <c r="D228" s="231" t="s">
        <v>152</v>
      </c>
      <c r="E228" s="242" t="s">
        <v>24</v>
      </c>
      <c r="F228" s="243" t="s">
        <v>337</v>
      </c>
      <c r="G228" s="241"/>
      <c r="H228" s="244">
        <v>13.09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AT228" s="250" t="s">
        <v>152</v>
      </c>
      <c r="AU228" s="250" t="s">
        <v>83</v>
      </c>
      <c r="AV228" s="12" t="s">
        <v>83</v>
      </c>
      <c r="AW228" s="12" t="s">
        <v>37</v>
      </c>
      <c r="AX228" s="12" t="s">
        <v>73</v>
      </c>
      <c r="AY228" s="250" t="s">
        <v>143</v>
      </c>
    </row>
    <row r="229" s="12" customFormat="1">
      <c r="B229" s="240"/>
      <c r="C229" s="241"/>
      <c r="D229" s="231" t="s">
        <v>152</v>
      </c>
      <c r="E229" s="242" t="s">
        <v>24</v>
      </c>
      <c r="F229" s="243" t="s">
        <v>338</v>
      </c>
      <c r="G229" s="241"/>
      <c r="H229" s="244">
        <v>10.395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152</v>
      </c>
      <c r="AU229" s="250" t="s">
        <v>83</v>
      </c>
      <c r="AV229" s="12" t="s">
        <v>83</v>
      </c>
      <c r="AW229" s="12" t="s">
        <v>37</v>
      </c>
      <c r="AX229" s="12" t="s">
        <v>73</v>
      </c>
      <c r="AY229" s="250" t="s">
        <v>143</v>
      </c>
    </row>
    <row r="230" s="12" customFormat="1">
      <c r="B230" s="240"/>
      <c r="C230" s="241"/>
      <c r="D230" s="231" t="s">
        <v>152</v>
      </c>
      <c r="E230" s="242" t="s">
        <v>24</v>
      </c>
      <c r="F230" s="243" t="s">
        <v>339</v>
      </c>
      <c r="G230" s="241"/>
      <c r="H230" s="244">
        <v>7.4249999999999998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152</v>
      </c>
      <c r="AU230" s="250" t="s">
        <v>83</v>
      </c>
      <c r="AV230" s="12" t="s">
        <v>83</v>
      </c>
      <c r="AW230" s="12" t="s">
        <v>37</v>
      </c>
      <c r="AX230" s="12" t="s">
        <v>73</v>
      </c>
      <c r="AY230" s="250" t="s">
        <v>143</v>
      </c>
    </row>
    <row r="231" s="12" customFormat="1">
      <c r="B231" s="240"/>
      <c r="C231" s="241"/>
      <c r="D231" s="231" t="s">
        <v>152</v>
      </c>
      <c r="E231" s="242" t="s">
        <v>24</v>
      </c>
      <c r="F231" s="243" t="s">
        <v>340</v>
      </c>
      <c r="G231" s="241"/>
      <c r="H231" s="244">
        <v>11.055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AT231" s="250" t="s">
        <v>152</v>
      </c>
      <c r="AU231" s="250" t="s">
        <v>83</v>
      </c>
      <c r="AV231" s="12" t="s">
        <v>83</v>
      </c>
      <c r="AW231" s="12" t="s">
        <v>37</v>
      </c>
      <c r="AX231" s="12" t="s">
        <v>73</v>
      </c>
      <c r="AY231" s="250" t="s">
        <v>143</v>
      </c>
    </row>
    <row r="232" s="12" customFormat="1">
      <c r="B232" s="240"/>
      <c r="C232" s="241"/>
      <c r="D232" s="231" t="s">
        <v>152</v>
      </c>
      <c r="E232" s="242" t="s">
        <v>24</v>
      </c>
      <c r="F232" s="243" t="s">
        <v>341</v>
      </c>
      <c r="G232" s="241"/>
      <c r="H232" s="244">
        <v>2.5299999999999998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152</v>
      </c>
      <c r="AU232" s="250" t="s">
        <v>83</v>
      </c>
      <c r="AV232" s="12" t="s">
        <v>83</v>
      </c>
      <c r="AW232" s="12" t="s">
        <v>37</v>
      </c>
      <c r="AX232" s="12" t="s">
        <v>73</v>
      </c>
      <c r="AY232" s="250" t="s">
        <v>143</v>
      </c>
    </row>
    <row r="233" s="12" customFormat="1">
      <c r="B233" s="240"/>
      <c r="C233" s="241"/>
      <c r="D233" s="231" t="s">
        <v>152</v>
      </c>
      <c r="E233" s="242" t="s">
        <v>24</v>
      </c>
      <c r="F233" s="243" t="s">
        <v>342</v>
      </c>
      <c r="G233" s="241"/>
      <c r="H233" s="244">
        <v>3.2999999999999998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152</v>
      </c>
      <c r="AU233" s="250" t="s">
        <v>83</v>
      </c>
      <c r="AV233" s="12" t="s">
        <v>83</v>
      </c>
      <c r="AW233" s="12" t="s">
        <v>37</v>
      </c>
      <c r="AX233" s="12" t="s">
        <v>73</v>
      </c>
      <c r="AY233" s="250" t="s">
        <v>143</v>
      </c>
    </row>
    <row r="234" s="12" customFormat="1">
      <c r="B234" s="240"/>
      <c r="C234" s="241"/>
      <c r="D234" s="231" t="s">
        <v>152</v>
      </c>
      <c r="E234" s="242" t="s">
        <v>24</v>
      </c>
      <c r="F234" s="243" t="s">
        <v>343</v>
      </c>
      <c r="G234" s="241"/>
      <c r="H234" s="244">
        <v>3.069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AT234" s="250" t="s">
        <v>152</v>
      </c>
      <c r="AU234" s="250" t="s">
        <v>83</v>
      </c>
      <c r="AV234" s="12" t="s">
        <v>83</v>
      </c>
      <c r="AW234" s="12" t="s">
        <v>37</v>
      </c>
      <c r="AX234" s="12" t="s">
        <v>73</v>
      </c>
      <c r="AY234" s="250" t="s">
        <v>143</v>
      </c>
    </row>
    <row r="235" s="13" customFormat="1">
      <c r="B235" s="251"/>
      <c r="C235" s="252"/>
      <c r="D235" s="231" t="s">
        <v>152</v>
      </c>
      <c r="E235" s="253" t="s">
        <v>24</v>
      </c>
      <c r="F235" s="254" t="s">
        <v>155</v>
      </c>
      <c r="G235" s="252"/>
      <c r="H235" s="255">
        <v>770.69399999999996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AT235" s="261" t="s">
        <v>152</v>
      </c>
      <c r="AU235" s="261" t="s">
        <v>83</v>
      </c>
      <c r="AV235" s="13" t="s">
        <v>150</v>
      </c>
      <c r="AW235" s="13" t="s">
        <v>37</v>
      </c>
      <c r="AX235" s="13" t="s">
        <v>81</v>
      </c>
      <c r="AY235" s="261" t="s">
        <v>143</v>
      </c>
    </row>
    <row r="236" s="1" customFormat="1" ht="25.5" customHeight="1">
      <c r="B236" s="46"/>
      <c r="C236" s="217" t="s">
        <v>344</v>
      </c>
      <c r="D236" s="217" t="s">
        <v>145</v>
      </c>
      <c r="E236" s="218" t="s">
        <v>345</v>
      </c>
      <c r="F236" s="219" t="s">
        <v>346</v>
      </c>
      <c r="G236" s="220" t="s">
        <v>174</v>
      </c>
      <c r="H236" s="221">
        <v>1692.21</v>
      </c>
      <c r="I236" s="222"/>
      <c r="J236" s="223">
        <f>ROUND(I236*H236,2)</f>
        <v>0</v>
      </c>
      <c r="K236" s="219" t="s">
        <v>24</v>
      </c>
      <c r="L236" s="72"/>
      <c r="M236" s="224" t="s">
        <v>24</v>
      </c>
      <c r="N236" s="225" t="s">
        <v>44</v>
      </c>
      <c r="O236" s="47"/>
      <c r="P236" s="226">
        <f>O236*H236</f>
        <v>0</v>
      </c>
      <c r="Q236" s="226">
        <v>0.028469999999999999</v>
      </c>
      <c r="R236" s="226">
        <f>Q236*H236</f>
        <v>48.177218699999997</v>
      </c>
      <c r="S236" s="226">
        <v>0</v>
      </c>
      <c r="T236" s="227">
        <f>S236*H236</f>
        <v>0</v>
      </c>
      <c r="AR236" s="24" t="s">
        <v>150</v>
      </c>
      <c r="AT236" s="24" t="s">
        <v>145</v>
      </c>
      <c r="AU236" s="24" t="s">
        <v>83</v>
      </c>
      <c r="AY236" s="24" t="s">
        <v>143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4" t="s">
        <v>81</v>
      </c>
      <c r="BK236" s="228">
        <f>ROUND(I236*H236,2)</f>
        <v>0</v>
      </c>
      <c r="BL236" s="24" t="s">
        <v>150</v>
      </c>
      <c r="BM236" s="24" t="s">
        <v>347</v>
      </c>
    </row>
    <row r="237" s="11" customFormat="1">
      <c r="B237" s="229"/>
      <c r="C237" s="230"/>
      <c r="D237" s="231" t="s">
        <v>152</v>
      </c>
      <c r="E237" s="232" t="s">
        <v>24</v>
      </c>
      <c r="F237" s="233" t="s">
        <v>274</v>
      </c>
      <c r="G237" s="230"/>
      <c r="H237" s="232" t="s">
        <v>24</v>
      </c>
      <c r="I237" s="234"/>
      <c r="J237" s="230"/>
      <c r="K237" s="230"/>
      <c r="L237" s="235"/>
      <c r="M237" s="236"/>
      <c r="N237" s="237"/>
      <c r="O237" s="237"/>
      <c r="P237" s="237"/>
      <c r="Q237" s="237"/>
      <c r="R237" s="237"/>
      <c r="S237" s="237"/>
      <c r="T237" s="238"/>
      <c r="AT237" s="239" t="s">
        <v>152</v>
      </c>
      <c r="AU237" s="239" t="s">
        <v>83</v>
      </c>
      <c r="AV237" s="11" t="s">
        <v>81</v>
      </c>
      <c r="AW237" s="11" t="s">
        <v>37</v>
      </c>
      <c r="AX237" s="11" t="s">
        <v>73</v>
      </c>
      <c r="AY237" s="239" t="s">
        <v>143</v>
      </c>
    </row>
    <row r="238" s="12" customFormat="1">
      <c r="B238" s="240"/>
      <c r="C238" s="241"/>
      <c r="D238" s="231" t="s">
        <v>152</v>
      </c>
      <c r="E238" s="242" t="s">
        <v>24</v>
      </c>
      <c r="F238" s="243" t="s">
        <v>348</v>
      </c>
      <c r="G238" s="241"/>
      <c r="H238" s="244">
        <v>65.25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AT238" s="250" t="s">
        <v>152</v>
      </c>
      <c r="AU238" s="250" t="s">
        <v>83</v>
      </c>
      <c r="AV238" s="12" t="s">
        <v>83</v>
      </c>
      <c r="AW238" s="12" t="s">
        <v>37</v>
      </c>
      <c r="AX238" s="12" t="s">
        <v>73</v>
      </c>
      <c r="AY238" s="250" t="s">
        <v>143</v>
      </c>
    </row>
    <row r="239" s="12" customFormat="1">
      <c r="B239" s="240"/>
      <c r="C239" s="241"/>
      <c r="D239" s="231" t="s">
        <v>152</v>
      </c>
      <c r="E239" s="242" t="s">
        <v>24</v>
      </c>
      <c r="F239" s="243" t="s">
        <v>349</v>
      </c>
      <c r="G239" s="241"/>
      <c r="H239" s="244">
        <v>15.6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152</v>
      </c>
      <c r="AU239" s="250" t="s">
        <v>83</v>
      </c>
      <c r="AV239" s="12" t="s">
        <v>83</v>
      </c>
      <c r="AW239" s="12" t="s">
        <v>37</v>
      </c>
      <c r="AX239" s="12" t="s">
        <v>73</v>
      </c>
      <c r="AY239" s="250" t="s">
        <v>143</v>
      </c>
    </row>
    <row r="240" s="12" customFormat="1">
      <c r="B240" s="240"/>
      <c r="C240" s="241"/>
      <c r="D240" s="231" t="s">
        <v>152</v>
      </c>
      <c r="E240" s="242" t="s">
        <v>24</v>
      </c>
      <c r="F240" s="243" t="s">
        <v>350</v>
      </c>
      <c r="G240" s="241"/>
      <c r="H240" s="244">
        <v>35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152</v>
      </c>
      <c r="AU240" s="250" t="s">
        <v>83</v>
      </c>
      <c r="AV240" s="12" t="s">
        <v>83</v>
      </c>
      <c r="AW240" s="12" t="s">
        <v>37</v>
      </c>
      <c r="AX240" s="12" t="s">
        <v>73</v>
      </c>
      <c r="AY240" s="250" t="s">
        <v>143</v>
      </c>
    </row>
    <row r="241" s="12" customFormat="1">
      <c r="B241" s="240"/>
      <c r="C241" s="241"/>
      <c r="D241" s="231" t="s">
        <v>152</v>
      </c>
      <c r="E241" s="242" t="s">
        <v>24</v>
      </c>
      <c r="F241" s="243" t="s">
        <v>351</v>
      </c>
      <c r="G241" s="241"/>
      <c r="H241" s="244">
        <v>962.79999999999995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152</v>
      </c>
      <c r="AU241" s="250" t="s">
        <v>83</v>
      </c>
      <c r="AV241" s="12" t="s">
        <v>83</v>
      </c>
      <c r="AW241" s="12" t="s">
        <v>37</v>
      </c>
      <c r="AX241" s="12" t="s">
        <v>73</v>
      </c>
      <c r="AY241" s="250" t="s">
        <v>143</v>
      </c>
    </row>
    <row r="242" s="12" customFormat="1">
      <c r="B242" s="240"/>
      <c r="C242" s="241"/>
      <c r="D242" s="231" t="s">
        <v>152</v>
      </c>
      <c r="E242" s="242" t="s">
        <v>24</v>
      </c>
      <c r="F242" s="243" t="s">
        <v>352</v>
      </c>
      <c r="G242" s="241"/>
      <c r="H242" s="244">
        <v>76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AT242" s="250" t="s">
        <v>152</v>
      </c>
      <c r="AU242" s="250" t="s">
        <v>83</v>
      </c>
      <c r="AV242" s="12" t="s">
        <v>83</v>
      </c>
      <c r="AW242" s="12" t="s">
        <v>37</v>
      </c>
      <c r="AX242" s="12" t="s">
        <v>73</v>
      </c>
      <c r="AY242" s="250" t="s">
        <v>143</v>
      </c>
    </row>
    <row r="243" s="12" customFormat="1">
      <c r="B243" s="240"/>
      <c r="C243" s="241"/>
      <c r="D243" s="231" t="s">
        <v>152</v>
      </c>
      <c r="E243" s="242" t="s">
        <v>24</v>
      </c>
      <c r="F243" s="243" t="s">
        <v>353</v>
      </c>
      <c r="G243" s="241"/>
      <c r="H243" s="244">
        <v>11.58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152</v>
      </c>
      <c r="AU243" s="250" t="s">
        <v>83</v>
      </c>
      <c r="AV243" s="12" t="s">
        <v>83</v>
      </c>
      <c r="AW243" s="12" t="s">
        <v>37</v>
      </c>
      <c r="AX243" s="12" t="s">
        <v>73</v>
      </c>
      <c r="AY243" s="250" t="s">
        <v>143</v>
      </c>
    </row>
    <row r="244" s="12" customFormat="1">
      <c r="B244" s="240"/>
      <c r="C244" s="241"/>
      <c r="D244" s="231" t="s">
        <v>152</v>
      </c>
      <c r="E244" s="242" t="s">
        <v>24</v>
      </c>
      <c r="F244" s="243" t="s">
        <v>354</v>
      </c>
      <c r="G244" s="241"/>
      <c r="H244" s="244">
        <v>282.89999999999998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152</v>
      </c>
      <c r="AU244" s="250" t="s">
        <v>83</v>
      </c>
      <c r="AV244" s="12" t="s">
        <v>83</v>
      </c>
      <c r="AW244" s="12" t="s">
        <v>37</v>
      </c>
      <c r="AX244" s="12" t="s">
        <v>73</v>
      </c>
      <c r="AY244" s="250" t="s">
        <v>143</v>
      </c>
    </row>
    <row r="245" s="12" customFormat="1">
      <c r="B245" s="240"/>
      <c r="C245" s="241"/>
      <c r="D245" s="231" t="s">
        <v>152</v>
      </c>
      <c r="E245" s="242" t="s">
        <v>24</v>
      </c>
      <c r="F245" s="243" t="s">
        <v>355</v>
      </c>
      <c r="G245" s="241"/>
      <c r="H245" s="244">
        <v>53.200000000000003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152</v>
      </c>
      <c r="AU245" s="250" t="s">
        <v>83</v>
      </c>
      <c r="AV245" s="12" t="s">
        <v>83</v>
      </c>
      <c r="AW245" s="12" t="s">
        <v>37</v>
      </c>
      <c r="AX245" s="12" t="s">
        <v>73</v>
      </c>
      <c r="AY245" s="250" t="s">
        <v>143</v>
      </c>
    </row>
    <row r="246" s="12" customFormat="1">
      <c r="B246" s="240"/>
      <c r="C246" s="241"/>
      <c r="D246" s="231" t="s">
        <v>152</v>
      </c>
      <c r="E246" s="242" t="s">
        <v>24</v>
      </c>
      <c r="F246" s="243" t="s">
        <v>356</v>
      </c>
      <c r="G246" s="241"/>
      <c r="H246" s="244">
        <v>20.800000000000001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AT246" s="250" t="s">
        <v>152</v>
      </c>
      <c r="AU246" s="250" t="s">
        <v>83</v>
      </c>
      <c r="AV246" s="12" t="s">
        <v>83</v>
      </c>
      <c r="AW246" s="12" t="s">
        <v>37</v>
      </c>
      <c r="AX246" s="12" t="s">
        <v>73</v>
      </c>
      <c r="AY246" s="250" t="s">
        <v>143</v>
      </c>
    </row>
    <row r="247" s="12" customFormat="1">
      <c r="B247" s="240"/>
      <c r="C247" s="241"/>
      <c r="D247" s="231" t="s">
        <v>152</v>
      </c>
      <c r="E247" s="242" t="s">
        <v>24</v>
      </c>
      <c r="F247" s="243" t="s">
        <v>357</v>
      </c>
      <c r="G247" s="241"/>
      <c r="H247" s="244">
        <v>57.399999999999999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152</v>
      </c>
      <c r="AU247" s="250" t="s">
        <v>83</v>
      </c>
      <c r="AV247" s="12" t="s">
        <v>83</v>
      </c>
      <c r="AW247" s="12" t="s">
        <v>37</v>
      </c>
      <c r="AX247" s="12" t="s">
        <v>73</v>
      </c>
      <c r="AY247" s="250" t="s">
        <v>143</v>
      </c>
    </row>
    <row r="248" s="12" customFormat="1">
      <c r="B248" s="240"/>
      <c r="C248" s="241"/>
      <c r="D248" s="231" t="s">
        <v>152</v>
      </c>
      <c r="E248" s="242" t="s">
        <v>24</v>
      </c>
      <c r="F248" s="243" t="s">
        <v>358</v>
      </c>
      <c r="G248" s="241"/>
      <c r="H248" s="244">
        <v>28.399999999999999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AT248" s="250" t="s">
        <v>152</v>
      </c>
      <c r="AU248" s="250" t="s">
        <v>83</v>
      </c>
      <c r="AV248" s="12" t="s">
        <v>83</v>
      </c>
      <c r="AW248" s="12" t="s">
        <v>37</v>
      </c>
      <c r="AX248" s="12" t="s">
        <v>73</v>
      </c>
      <c r="AY248" s="250" t="s">
        <v>143</v>
      </c>
    </row>
    <row r="249" s="12" customFormat="1">
      <c r="B249" s="240"/>
      <c r="C249" s="241"/>
      <c r="D249" s="231" t="s">
        <v>152</v>
      </c>
      <c r="E249" s="242" t="s">
        <v>24</v>
      </c>
      <c r="F249" s="243" t="s">
        <v>359</v>
      </c>
      <c r="G249" s="241"/>
      <c r="H249" s="244">
        <v>23.399999999999999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152</v>
      </c>
      <c r="AU249" s="250" t="s">
        <v>83</v>
      </c>
      <c r="AV249" s="12" t="s">
        <v>83</v>
      </c>
      <c r="AW249" s="12" t="s">
        <v>37</v>
      </c>
      <c r="AX249" s="12" t="s">
        <v>73</v>
      </c>
      <c r="AY249" s="250" t="s">
        <v>143</v>
      </c>
    </row>
    <row r="250" s="12" customFormat="1">
      <c r="B250" s="240"/>
      <c r="C250" s="241"/>
      <c r="D250" s="231" t="s">
        <v>152</v>
      </c>
      <c r="E250" s="242" t="s">
        <v>24</v>
      </c>
      <c r="F250" s="243" t="s">
        <v>360</v>
      </c>
      <c r="G250" s="241"/>
      <c r="H250" s="244">
        <v>18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152</v>
      </c>
      <c r="AU250" s="250" t="s">
        <v>83</v>
      </c>
      <c r="AV250" s="12" t="s">
        <v>83</v>
      </c>
      <c r="AW250" s="12" t="s">
        <v>37</v>
      </c>
      <c r="AX250" s="12" t="s">
        <v>73</v>
      </c>
      <c r="AY250" s="250" t="s">
        <v>143</v>
      </c>
    </row>
    <row r="251" s="12" customFormat="1">
      <c r="B251" s="240"/>
      <c r="C251" s="241"/>
      <c r="D251" s="231" t="s">
        <v>152</v>
      </c>
      <c r="E251" s="242" t="s">
        <v>24</v>
      </c>
      <c r="F251" s="243" t="s">
        <v>361</v>
      </c>
      <c r="G251" s="241"/>
      <c r="H251" s="244">
        <v>24.600000000000001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152</v>
      </c>
      <c r="AU251" s="250" t="s">
        <v>83</v>
      </c>
      <c r="AV251" s="12" t="s">
        <v>83</v>
      </c>
      <c r="AW251" s="12" t="s">
        <v>37</v>
      </c>
      <c r="AX251" s="12" t="s">
        <v>73</v>
      </c>
      <c r="AY251" s="250" t="s">
        <v>143</v>
      </c>
    </row>
    <row r="252" s="12" customFormat="1">
      <c r="B252" s="240"/>
      <c r="C252" s="241"/>
      <c r="D252" s="231" t="s">
        <v>152</v>
      </c>
      <c r="E252" s="242" t="s">
        <v>24</v>
      </c>
      <c r="F252" s="243" t="s">
        <v>362</v>
      </c>
      <c r="G252" s="241"/>
      <c r="H252" s="244">
        <v>5.7000000000000002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152</v>
      </c>
      <c r="AU252" s="250" t="s">
        <v>83</v>
      </c>
      <c r="AV252" s="12" t="s">
        <v>83</v>
      </c>
      <c r="AW252" s="12" t="s">
        <v>37</v>
      </c>
      <c r="AX252" s="12" t="s">
        <v>73</v>
      </c>
      <c r="AY252" s="250" t="s">
        <v>143</v>
      </c>
    </row>
    <row r="253" s="12" customFormat="1">
      <c r="B253" s="240"/>
      <c r="C253" s="241"/>
      <c r="D253" s="231" t="s">
        <v>152</v>
      </c>
      <c r="E253" s="242" t="s">
        <v>24</v>
      </c>
      <c r="F253" s="243" t="s">
        <v>363</v>
      </c>
      <c r="G253" s="241"/>
      <c r="H253" s="244">
        <v>6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152</v>
      </c>
      <c r="AU253" s="250" t="s">
        <v>83</v>
      </c>
      <c r="AV253" s="12" t="s">
        <v>83</v>
      </c>
      <c r="AW253" s="12" t="s">
        <v>37</v>
      </c>
      <c r="AX253" s="12" t="s">
        <v>73</v>
      </c>
      <c r="AY253" s="250" t="s">
        <v>143</v>
      </c>
    </row>
    <row r="254" s="12" customFormat="1">
      <c r="B254" s="240"/>
      <c r="C254" s="241"/>
      <c r="D254" s="231" t="s">
        <v>152</v>
      </c>
      <c r="E254" s="242" t="s">
        <v>24</v>
      </c>
      <c r="F254" s="243" t="s">
        <v>364</v>
      </c>
      <c r="G254" s="241"/>
      <c r="H254" s="244">
        <v>5.5800000000000001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152</v>
      </c>
      <c r="AU254" s="250" t="s">
        <v>83</v>
      </c>
      <c r="AV254" s="12" t="s">
        <v>83</v>
      </c>
      <c r="AW254" s="12" t="s">
        <v>37</v>
      </c>
      <c r="AX254" s="12" t="s">
        <v>73</v>
      </c>
      <c r="AY254" s="250" t="s">
        <v>143</v>
      </c>
    </row>
    <row r="255" s="13" customFormat="1">
      <c r="B255" s="251"/>
      <c r="C255" s="252"/>
      <c r="D255" s="231" t="s">
        <v>152</v>
      </c>
      <c r="E255" s="253" t="s">
        <v>24</v>
      </c>
      <c r="F255" s="254" t="s">
        <v>155</v>
      </c>
      <c r="G255" s="252"/>
      <c r="H255" s="255">
        <v>1692.21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AT255" s="261" t="s">
        <v>152</v>
      </c>
      <c r="AU255" s="261" t="s">
        <v>83</v>
      </c>
      <c r="AV255" s="13" t="s">
        <v>150</v>
      </c>
      <c r="AW255" s="13" t="s">
        <v>37</v>
      </c>
      <c r="AX255" s="13" t="s">
        <v>81</v>
      </c>
      <c r="AY255" s="261" t="s">
        <v>143</v>
      </c>
    </row>
    <row r="256" s="1" customFormat="1" ht="16.5" customHeight="1">
      <c r="B256" s="46"/>
      <c r="C256" s="217" t="s">
        <v>365</v>
      </c>
      <c r="D256" s="217" t="s">
        <v>145</v>
      </c>
      <c r="E256" s="218" t="s">
        <v>366</v>
      </c>
      <c r="F256" s="219" t="s">
        <v>367</v>
      </c>
      <c r="G256" s="220" t="s">
        <v>174</v>
      </c>
      <c r="H256" s="221">
        <v>2802.52</v>
      </c>
      <c r="I256" s="222"/>
      <c r="J256" s="223">
        <f>ROUND(I256*H256,2)</f>
        <v>0</v>
      </c>
      <c r="K256" s="219" t="s">
        <v>24</v>
      </c>
      <c r="L256" s="72"/>
      <c r="M256" s="224" t="s">
        <v>24</v>
      </c>
      <c r="N256" s="225" t="s">
        <v>44</v>
      </c>
      <c r="O256" s="47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AR256" s="24" t="s">
        <v>150</v>
      </c>
      <c r="AT256" s="24" t="s">
        <v>145</v>
      </c>
      <c r="AU256" s="24" t="s">
        <v>83</v>
      </c>
      <c r="AY256" s="24" t="s">
        <v>143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4" t="s">
        <v>81</v>
      </c>
      <c r="BK256" s="228">
        <f>ROUND(I256*H256,2)</f>
        <v>0</v>
      </c>
      <c r="BL256" s="24" t="s">
        <v>150</v>
      </c>
      <c r="BM256" s="24" t="s">
        <v>368</v>
      </c>
    </row>
    <row r="257" s="11" customFormat="1">
      <c r="B257" s="229"/>
      <c r="C257" s="230"/>
      <c r="D257" s="231" t="s">
        <v>152</v>
      </c>
      <c r="E257" s="232" t="s">
        <v>24</v>
      </c>
      <c r="F257" s="233" t="s">
        <v>274</v>
      </c>
      <c r="G257" s="230"/>
      <c r="H257" s="232" t="s">
        <v>24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152</v>
      </c>
      <c r="AU257" s="239" t="s">
        <v>83</v>
      </c>
      <c r="AV257" s="11" t="s">
        <v>81</v>
      </c>
      <c r="AW257" s="11" t="s">
        <v>37</v>
      </c>
      <c r="AX257" s="11" t="s">
        <v>73</v>
      </c>
      <c r="AY257" s="239" t="s">
        <v>143</v>
      </c>
    </row>
    <row r="258" s="12" customFormat="1">
      <c r="B258" s="240"/>
      <c r="C258" s="241"/>
      <c r="D258" s="231" t="s">
        <v>152</v>
      </c>
      <c r="E258" s="242" t="s">
        <v>24</v>
      </c>
      <c r="F258" s="243" t="s">
        <v>369</v>
      </c>
      <c r="G258" s="241"/>
      <c r="H258" s="244">
        <v>130.5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AT258" s="250" t="s">
        <v>152</v>
      </c>
      <c r="AU258" s="250" t="s">
        <v>83</v>
      </c>
      <c r="AV258" s="12" t="s">
        <v>83</v>
      </c>
      <c r="AW258" s="12" t="s">
        <v>37</v>
      </c>
      <c r="AX258" s="12" t="s">
        <v>73</v>
      </c>
      <c r="AY258" s="250" t="s">
        <v>143</v>
      </c>
    </row>
    <row r="259" s="12" customFormat="1">
      <c r="B259" s="240"/>
      <c r="C259" s="241"/>
      <c r="D259" s="231" t="s">
        <v>152</v>
      </c>
      <c r="E259" s="242" t="s">
        <v>24</v>
      </c>
      <c r="F259" s="243" t="s">
        <v>370</v>
      </c>
      <c r="G259" s="241"/>
      <c r="H259" s="244">
        <v>24.300000000000001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152</v>
      </c>
      <c r="AU259" s="250" t="s">
        <v>83</v>
      </c>
      <c r="AV259" s="12" t="s">
        <v>83</v>
      </c>
      <c r="AW259" s="12" t="s">
        <v>37</v>
      </c>
      <c r="AX259" s="12" t="s">
        <v>73</v>
      </c>
      <c r="AY259" s="250" t="s">
        <v>143</v>
      </c>
    </row>
    <row r="260" s="12" customFormat="1">
      <c r="B260" s="240"/>
      <c r="C260" s="241"/>
      <c r="D260" s="231" t="s">
        <v>152</v>
      </c>
      <c r="E260" s="242" t="s">
        <v>24</v>
      </c>
      <c r="F260" s="243" t="s">
        <v>371</v>
      </c>
      <c r="G260" s="241"/>
      <c r="H260" s="244">
        <v>47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152</v>
      </c>
      <c r="AU260" s="250" t="s">
        <v>83</v>
      </c>
      <c r="AV260" s="12" t="s">
        <v>83</v>
      </c>
      <c r="AW260" s="12" t="s">
        <v>37</v>
      </c>
      <c r="AX260" s="12" t="s">
        <v>73</v>
      </c>
      <c r="AY260" s="250" t="s">
        <v>143</v>
      </c>
    </row>
    <row r="261" s="12" customFormat="1">
      <c r="B261" s="240"/>
      <c r="C261" s="241"/>
      <c r="D261" s="231" t="s">
        <v>152</v>
      </c>
      <c r="E261" s="242" t="s">
        <v>24</v>
      </c>
      <c r="F261" s="243" t="s">
        <v>372</v>
      </c>
      <c r="G261" s="241"/>
      <c r="H261" s="244">
        <v>1577.5999999999999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152</v>
      </c>
      <c r="AU261" s="250" t="s">
        <v>83</v>
      </c>
      <c r="AV261" s="12" t="s">
        <v>83</v>
      </c>
      <c r="AW261" s="12" t="s">
        <v>37</v>
      </c>
      <c r="AX261" s="12" t="s">
        <v>73</v>
      </c>
      <c r="AY261" s="250" t="s">
        <v>143</v>
      </c>
    </row>
    <row r="262" s="12" customFormat="1">
      <c r="B262" s="240"/>
      <c r="C262" s="241"/>
      <c r="D262" s="231" t="s">
        <v>152</v>
      </c>
      <c r="E262" s="242" t="s">
        <v>24</v>
      </c>
      <c r="F262" s="243" t="s">
        <v>373</v>
      </c>
      <c r="G262" s="241"/>
      <c r="H262" s="244">
        <v>129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AT262" s="250" t="s">
        <v>152</v>
      </c>
      <c r="AU262" s="250" t="s">
        <v>83</v>
      </c>
      <c r="AV262" s="12" t="s">
        <v>83</v>
      </c>
      <c r="AW262" s="12" t="s">
        <v>37</v>
      </c>
      <c r="AX262" s="12" t="s">
        <v>73</v>
      </c>
      <c r="AY262" s="250" t="s">
        <v>143</v>
      </c>
    </row>
    <row r="263" s="12" customFormat="1">
      <c r="B263" s="240"/>
      <c r="C263" s="241"/>
      <c r="D263" s="231" t="s">
        <v>152</v>
      </c>
      <c r="E263" s="242" t="s">
        <v>24</v>
      </c>
      <c r="F263" s="243" t="s">
        <v>374</v>
      </c>
      <c r="G263" s="241"/>
      <c r="H263" s="244">
        <v>19.960000000000001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152</v>
      </c>
      <c r="AU263" s="250" t="s">
        <v>83</v>
      </c>
      <c r="AV263" s="12" t="s">
        <v>83</v>
      </c>
      <c r="AW263" s="12" t="s">
        <v>37</v>
      </c>
      <c r="AX263" s="12" t="s">
        <v>73</v>
      </c>
      <c r="AY263" s="250" t="s">
        <v>143</v>
      </c>
    </row>
    <row r="264" s="12" customFormat="1">
      <c r="B264" s="240"/>
      <c r="C264" s="241"/>
      <c r="D264" s="231" t="s">
        <v>152</v>
      </c>
      <c r="E264" s="242" t="s">
        <v>24</v>
      </c>
      <c r="F264" s="243" t="s">
        <v>375</v>
      </c>
      <c r="G264" s="241"/>
      <c r="H264" s="244">
        <v>475.60000000000002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AT264" s="250" t="s">
        <v>152</v>
      </c>
      <c r="AU264" s="250" t="s">
        <v>83</v>
      </c>
      <c r="AV264" s="12" t="s">
        <v>83</v>
      </c>
      <c r="AW264" s="12" t="s">
        <v>37</v>
      </c>
      <c r="AX264" s="12" t="s">
        <v>73</v>
      </c>
      <c r="AY264" s="250" t="s">
        <v>143</v>
      </c>
    </row>
    <row r="265" s="12" customFormat="1">
      <c r="B265" s="240"/>
      <c r="C265" s="241"/>
      <c r="D265" s="231" t="s">
        <v>152</v>
      </c>
      <c r="E265" s="242" t="s">
        <v>24</v>
      </c>
      <c r="F265" s="243" t="s">
        <v>376</v>
      </c>
      <c r="G265" s="241"/>
      <c r="H265" s="244">
        <v>87.400000000000006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AT265" s="250" t="s">
        <v>152</v>
      </c>
      <c r="AU265" s="250" t="s">
        <v>83</v>
      </c>
      <c r="AV265" s="12" t="s">
        <v>83</v>
      </c>
      <c r="AW265" s="12" t="s">
        <v>37</v>
      </c>
      <c r="AX265" s="12" t="s">
        <v>73</v>
      </c>
      <c r="AY265" s="250" t="s">
        <v>143</v>
      </c>
    </row>
    <row r="266" s="12" customFormat="1">
      <c r="B266" s="240"/>
      <c r="C266" s="241"/>
      <c r="D266" s="231" t="s">
        <v>152</v>
      </c>
      <c r="E266" s="242" t="s">
        <v>24</v>
      </c>
      <c r="F266" s="243" t="s">
        <v>377</v>
      </c>
      <c r="G266" s="241"/>
      <c r="H266" s="244">
        <v>32.399999999999999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AT266" s="250" t="s">
        <v>152</v>
      </c>
      <c r="AU266" s="250" t="s">
        <v>83</v>
      </c>
      <c r="AV266" s="12" t="s">
        <v>83</v>
      </c>
      <c r="AW266" s="12" t="s">
        <v>37</v>
      </c>
      <c r="AX266" s="12" t="s">
        <v>73</v>
      </c>
      <c r="AY266" s="250" t="s">
        <v>143</v>
      </c>
    </row>
    <row r="267" s="12" customFormat="1">
      <c r="B267" s="240"/>
      <c r="C267" s="241"/>
      <c r="D267" s="231" t="s">
        <v>152</v>
      </c>
      <c r="E267" s="242" t="s">
        <v>24</v>
      </c>
      <c r="F267" s="243" t="s">
        <v>378</v>
      </c>
      <c r="G267" s="241"/>
      <c r="H267" s="244">
        <v>93.799999999999997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AT267" s="250" t="s">
        <v>152</v>
      </c>
      <c r="AU267" s="250" t="s">
        <v>83</v>
      </c>
      <c r="AV267" s="12" t="s">
        <v>83</v>
      </c>
      <c r="AW267" s="12" t="s">
        <v>37</v>
      </c>
      <c r="AX267" s="12" t="s">
        <v>73</v>
      </c>
      <c r="AY267" s="250" t="s">
        <v>143</v>
      </c>
    </row>
    <row r="268" s="12" customFormat="1">
      <c r="B268" s="240"/>
      <c r="C268" s="241"/>
      <c r="D268" s="231" t="s">
        <v>152</v>
      </c>
      <c r="E268" s="242" t="s">
        <v>24</v>
      </c>
      <c r="F268" s="243" t="s">
        <v>379</v>
      </c>
      <c r="G268" s="241"/>
      <c r="H268" s="244">
        <v>47.600000000000001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152</v>
      </c>
      <c r="AU268" s="250" t="s">
        <v>83</v>
      </c>
      <c r="AV268" s="12" t="s">
        <v>83</v>
      </c>
      <c r="AW268" s="12" t="s">
        <v>37</v>
      </c>
      <c r="AX268" s="12" t="s">
        <v>73</v>
      </c>
      <c r="AY268" s="250" t="s">
        <v>143</v>
      </c>
    </row>
    <row r="269" s="12" customFormat="1">
      <c r="B269" s="240"/>
      <c r="C269" s="241"/>
      <c r="D269" s="231" t="s">
        <v>152</v>
      </c>
      <c r="E269" s="242" t="s">
        <v>24</v>
      </c>
      <c r="F269" s="243" t="s">
        <v>380</v>
      </c>
      <c r="G269" s="241"/>
      <c r="H269" s="244">
        <v>37.799999999999997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AT269" s="250" t="s">
        <v>152</v>
      </c>
      <c r="AU269" s="250" t="s">
        <v>83</v>
      </c>
      <c r="AV269" s="12" t="s">
        <v>83</v>
      </c>
      <c r="AW269" s="12" t="s">
        <v>37</v>
      </c>
      <c r="AX269" s="12" t="s">
        <v>73</v>
      </c>
      <c r="AY269" s="250" t="s">
        <v>143</v>
      </c>
    </row>
    <row r="270" s="12" customFormat="1">
      <c r="B270" s="240"/>
      <c r="C270" s="241"/>
      <c r="D270" s="231" t="s">
        <v>152</v>
      </c>
      <c r="E270" s="242" t="s">
        <v>24</v>
      </c>
      <c r="F270" s="243" t="s">
        <v>381</v>
      </c>
      <c r="G270" s="241"/>
      <c r="H270" s="244">
        <v>27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AT270" s="250" t="s">
        <v>152</v>
      </c>
      <c r="AU270" s="250" t="s">
        <v>83</v>
      </c>
      <c r="AV270" s="12" t="s">
        <v>83</v>
      </c>
      <c r="AW270" s="12" t="s">
        <v>37</v>
      </c>
      <c r="AX270" s="12" t="s">
        <v>73</v>
      </c>
      <c r="AY270" s="250" t="s">
        <v>143</v>
      </c>
    </row>
    <row r="271" s="12" customFormat="1">
      <c r="B271" s="240"/>
      <c r="C271" s="241"/>
      <c r="D271" s="231" t="s">
        <v>152</v>
      </c>
      <c r="E271" s="242" t="s">
        <v>24</v>
      </c>
      <c r="F271" s="243" t="s">
        <v>382</v>
      </c>
      <c r="G271" s="241"/>
      <c r="H271" s="244">
        <v>40.200000000000003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AT271" s="250" t="s">
        <v>152</v>
      </c>
      <c r="AU271" s="250" t="s">
        <v>83</v>
      </c>
      <c r="AV271" s="12" t="s">
        <v>83</v>
      </c>
      <c r="AW271" s="12" t="s">
        <v>37</v>
      </c>
      <c r="AX271" s="12" t="s">
        <v>73</v>
      </c>
      <c r="AY271" s="250" t="s">
        <v>143</v>
      </c>
    </row>
    <row r="272" s="12" customFormat="1">
      <c r="B272" s="240"/>
      <c r="C272" s="241"/>
      <c r="D272" s="231" t="s">
        <v>152</v>
      </c>
      <c r="E272" s="242" t="s">
        <v>24</v>
      </c>
      <c r="F272" s="243" t="s">
        <v>383</v>
      </c>
      <c r="G272" s="241"/>
      <c r="H272" s="244">
        <v>9.1999999999999993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152</v>
      </c>
      <c r="AU272" s="250" t="s">
        <v>83</v>
      </c>
      <c r="AV272" s="12" t="s">
        <v>83</v>
      </c>
      <c r="AW272" s="12" t="s">
        <v>37</v>
      </c>
      <c r="AX272" s="12" t="s">
        <v>73</v>
      </c>
      <c r="AY272" s="250" t="s">
        <v>143</v>
      </c>
    </row>
    <row r="273" s="12" customFormat="1">
      <c r="B273" s="240"/>
      <c r="C273" s="241"/>
      <c r="D273" s="231" t="s">
        <v>152</v>
      </c>
      <c r="E273" s="242" t="s">
        <v>24</v>
      </c>
      <c r="F273" s="243" t="s">
        <v>384</v>
      </c>
      <c r="G273" s="241"/>
      <c r="H273" s="244">
        <v>12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AT273" s="250" t="s">
        <v>152</v>
      </c>
      <c r="AU273" s="250" t="s">
        <v>83</v>
      </c>
      <c r="AV273" s="12" t="s">
        <v>83</v>
      </c>
      <c r="AW273" s="12" t="s">
        <v>37</v>
      </c>
      <c r="AX273" s="12" t="s">
        <v>73</v>
      </c>
      <c r="AY273" s="250" t="s">
        <v>143</v>
      </c>
    </row>
    <row r="274" s="12" customFormat="1">
      <c r="B274" s="240"/>
      <c r="C274" s="241"/>
      <c r="D274" s="231" t="s">
        <v>152</v>
      </c>
      <c r="E274" s="242" t="s">
        <v>24</v>
      </c>
      <c r="F274" s="243" t="s">
        <v>385</v>
      </c>
      <c r="G274" s="241"/>
      <c r="H274" s="244">
        <v>11.16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AT274" s="250" t="s">
        <v>152</v>
      </c>
      <c r="AU274" s="250" t="s">
        <v>83</v>
      </c>
      <c r="AV274" s="12" t="s">
        <v>83</v>
      </c>
      <c r="AW274" s="12" t="s">
        <v>37</v>
      </c>
      <c r="AX274" s="12" t="s">
        <v>73</v>
      </c>
      <c r="AY274" s="250" t="s">
        <v>143</v>
      </c>
    </row>
    <row r="275" s="13" customFormat="1">
      <c r="B275" s="251"/>
      <c r="C275" s="252"/>
      <c r="D275" s="231" t="s">
        <v>152</v>
      </c>
      <c r="E275" s="253" t="s">
        <v>24</v>
      </c>
      <c r="F275" s="254" t="s">
        <v>155</v>
      </c>
      <c r="G275" s="252"/>
      <c r="H275" s="255">
        <v>2802.52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AT275" s="261" t="s">
        <v>152</v>
      </c>
      <c r="AU275" s="261" t="s">
        <v>83</v>
      </c>
      <c r="AV275" s="13" t="s">
        <v>150</v>
      </c>
      <c r="AW275" s="13" t="s">
        <v>37</v>
      </c>
      <c r="AX275" s="13" t="s">
        <v>81</v>
      </c>
      <c r="AY275" s="261" t="s">
        <v>143</v>
      </c>
    </row>
    <row r="276" s="1" customFormat="1" ht="16.5" customHeight="1">
      <c r="B276" s="46"/>
      <c r="C276" s="217" t="s">
        <v>386</v>
      </c>
      <c r="D276" s="217" t="s">
        <v>145</v>
      </c>
      <c r="E276" s="218" t="s">
        <v>387</v>
      </c>
      <c r="F276" s="219" t="s">
        <v>388</v>
      </c>
      <c r="G276" s="220" t="s">
        <v>148</v>
      </c>
      <c r="H276" s="221">
        <v>171.5</v>
      </c>
      <c r="I276" s="222"/>
      <c r="J276" s="223">
        <f>ROUND(I276*H276,2)</f>
        <v>0</v>
      </c>
      <c r="K276" s="219" t="s">
        <v>24</v>
      </c>
      <c r="L276" s="72"/>
      <c r="M276" s="224" t="s">
        <v>24</v>
      </c>
      <c r="N276" s="225" t="s">
        <v>44</v>
      </c>
      <c r="O276" s="47"/>
      <c r="P276" s="226">
        <f>O276*H276</f>
        <v>0</v>
      </c>
      <c r="Q276" s="226">
        <v>0.050000000000000003</v>
      </c>
      <c r="R276" s="226">
        <f>Q276*H276</f>
        <v>8.5750000000000011</v>
      </c>
      <c r="S276" s="226">
        <v>0</v>
      </c>
      <c r="T276" s="227">
        <f>S276*H276</f>
        <v>0</v>
      </c>
      <c r="AR276" s="24" t="s">
        <v>150</v>
      </c>
      <c r="AT276" s="24" t="s">
        <v>145</v>
      </c>
      <c r="AU276" s="24" t="s">
        <v>83</v>
      </c>
      <c r="AY276" s="24" t="s">
        <v>143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24" t="s">
        <v>81</v>
      </c>
      <c r="BK276" s="228">
        <f>ROUND(I276*H276,2)</f>
        <v>0</v>
      </c>
      <c r="BL276" s="24" t="s">
        <v>150</v>
      </c>
      <c r="BM276" s="24" t="s">
        <v>389</v>
      </c>
    </row>
    <row r="277" s="11" customFormat="1">
      <c r="B277" s="229"/>
      <c r="C277" s="230"/>
      <c r="D277" s="231" t="s">
        <v>152</v>
      </c>
      <c r="E277" s="232" t="s">
        <v>24</v>
      </c>
      <c r="F277" s="233" t="s">
        <v>390</v>
      </c>
      <c r="G277" s="230"/>
      <c r="H277" s="232" t="s">
        <v>24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152</v>
      </c>
      <c r="AU277" s="239" t="s">
        <v>83</v>
      </c>
      <c r="AV277" s="11" t="s">
        <v>81</v>
      </c>
      <c r="AW277" s="11" t="s">
        <v>37</v>
      </c>
      <c r="AX277" s="11" t="s">
        <v>73</v>
      </c>
      <c r="AY277" s="239" t="s">
        <v>143</v>
      </c>
    </row>
    <row r="278" s="12" customFormat="1">
      <c r="B278" s="240"/>
      <c r="C278" s="241"/>
      <c r="D278" s="231" t="s">
        <v>152</v>
      </c>
      <c r="E278" s="242" t="s">
        <v>24</v>
      </c>
      <c r="F278" s="243" t="s">
        <v>391</v>
      </c>
      <c r="G278" s="241"/>
      <c r="H278" s="244">
        <v>171.5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AT278" s="250" t="s">
        <v>152</v>
      </c>
      <c r="AU278" s="250" t="s">
        <v>83</v>
      </c>
      <c r="AV278" s="12" t="s">
        <v>83</v>
      </c>
      <c r="AW278" s="12" t="s">
        <v>37</v>
      </c>
      <c r="AX278" s="12" t="s">
        <v>73</v>
      </c>
      <c r="AY278" s="250" t="s">
        <v>143</v>
      </c>
    </row>
    <row r="279" s="13" customFormat="1">
      <c r="B279" s="251"/>
      <c r="C279" s="252"/>
      <c r="D279" s="231" t="s">
        <v>152</v>
      </c>
      <c r="E279" s="253" t="s">
        <v>24</v>
      </c>
      <c r="F279" s="254" t="s">
        <v>155</v>
      </c>
      <c r="G279" s="252"/>
      <c r="H279" s="255">
        <v>171.5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AT279" s="261" t="s">
        <v>152</v>
      </c>
      <c r="AU279" s="261" t="s">
        <v>83</v>
      </c>
      <c r="AV279" s="13" t="s">
        <v>150</v>
      </c>
      <c r="AW279" s="13" t="s">
        <v>37</v>
      </c>
      <c r="AX279" s="13" t="s">
        <v>81</v>
      </c>
      <c r="AY279" s="261" t="s">
        <v>143</v>
      </c>
    </row>
    <row r="280" s="1" customFormat="1" ht="25.5" customHeight="1">
      <c r="B280" s="46"/>
      <c r="C280" s="217" t="s">
        <v>392</v>
      </c>
      <c r="D280" s="217" t="s">
        <v>145</v>
      </c>
      <c r="E280" s="218" t="s">
        <v>393</v>
      </c>
      <c r="F280" s="219" t="s">
        <v>394</v>
      </c>
      <c r="G280" s="220" t="s">
        <v>148</v>
      </c>
      <c r="H280" s="221">
        <v>2486.1100000000001</v>
      </c>
      <c r="I280" s="222"/>
      <c r="J280" s="223">
        <f>ROUND(I280*H280,2)</f>
        <v>0</v>
      </c>
      <c r="K280" s="219" t="s">
        <v>24</v>
      </c>
      <c r="L280" s="72"/>
      <c r="M280" s="224" t="s">
        <v>24</v>
      </c>
      <c r="N280" s="225" t="s">
        <v>44</v>
      </c>
      <c r="O280" s="47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AR280" s="24" t="s">
        <v>150</v>
      </c>
      <c r="AT280" s="24" t="s">
        <v>145</v>
      </c>
      <c r="AU280" s="24" t="s">
        <v>83</v>
      </c>
      <c r="AY280" s="24" t="s">
        <v>143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24" t="s">
        <v>81</v>
      </c>
      <c r="BK280" s="228">
        <f>ROUND(I280*H280,2)</f>
        <v>0</v>
      </c>
      <c r="BL280" s="24" t="s">
        <v>150</v>
      </c>
      <c r="BM280" s="24" t="s">
        <v>395</v>
      </c>
    </row>
    <row r="281" s="11" customFormat="1">
      <c r="B281" s="229"/>
      <c r="C281" s="230"/>
      <c r="D281" s="231" t="s">
        <v>152</v>
      </c>
      <c r="E281" s="232" t="s">
        <v>24</v>
      </c>
      <c r="F281" s="233" t="s">
        <v>396</v>
      </c>
      <c r="G281" s="230"/>
      <c r="H281" s="232" t="s">
        <v>24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152</v>
      </c>
      <c r="AU281" s="239" t="s">
        <v>83</v>
      </c>
      <c r="AV281" s="11" t="s">
        <v>81</v>
      </c>
      <c r="AW281" s="11" t="s">
        <v>37</v>
      </c>
      <c r="AX281" s="11" t="s">
        <v>73</v>
      </c>
      <c r="AY281" s="239" t="s">
        <v>143</v>
      </c>
    </row>
    <row r="282" s="12" customFormat="1">
      <c r="B282" s="240"/>
      <c r="C282" s="241"/>
      <c r="D282" s="231" t="s">
        <v>152</v>
      </c>
      <c r="E282" s="242" t="s">
        <v>24</v>
      </c>
      <c r="F282" s="243" t="s">
        <v>397</v>
      </c>
      <c r="G282" s="241"/>
      <c r="H282" s="244">
        <v>2039.81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AT282" s="250" t="s">
        <v>152</v>
      </c>
      <c r="AU282" s="250" t="s">
        <v>83</v>
      </c>
      <c r="AV282" s="12" t="s">
        <v>83</v>
      </c>
      <c r="AW282" s="12" t="s">
        <v>37</v>
      </c>
      <c r="AX282" s="12" t="s">
        <v>73</v>
      </c>
      <c r="AY282" s="250" t="s">
        <v>143</v>
      </c>
    </row>
    <row r="283" s="12" customFormat="1">
      <c r="B283" s="240"/>
      <c r="C283" s="241"/>
      <c r="D283" s="231" t="s">
        <v>152</v>
      </c>
      <c r="E283" s="242" t="s">
        <v>24</v>
      </c>
      <c r="F283" s="243" t="s">
        <v>398</v>
      </c>
      <c r="G283" s="241"/>
      <c r="H283" s="244">
        <v>-98.834000000000003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AT283" s="250" t="s">
        <v>152</v>
      </c>
      <c r="AU283" s="250" t="s">
        <v>83</v>
      </c>
      <c r="AV283" s="12" t="s">
        <v>83</v>
      </c>
      <c r="AW283" s="12" t="s">
        <v>37</v>
      </c>
      <c r="AX283" s="12" t="s">
        <v>73</v>
      </c>
      <c r="AY283" s="250" t="s">
        <v>143</v>
      </c>
    </row>
    <row r="284" s="12" customFormat="1">
      <c r="B284" s="240"/>
      <c r="C284" s="241"/>
      <c r="D284" s="231" t="s">
        <v>152</v>
      </c>
      <c r="E284" s="242" t="s">
        <v>24</v>
      </c>
      <c r="F284" s="243" t="s">
        <v>399</v>
      </c>
      <c r="G284" s="241"/>
      <c r="H284" s="244">
        <v>-96.379999999999995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152</v>
      </c>
      <c r="AU284" s="250" t="s">
        <v>83</v>
      </c>
      <c r="AV284" s="12" t="s">
        <v>83</v>
      </c>
      <c r="AW284" s="12" t="s">
        <v>37</v>
      </c>
      <c r="AX284" s="12" t="s">
        <v>73</v>
      </c>
      <c r="AY284" s="250" t="s">
        <v>143</v>
      </c>
    </row>
    <row r="285" s="12" customFormat="1">
      <c r="B285" s="240"/>
      <c r="C285" s="241"/>
      <c r="D285" s="231" t="s">
        <v>152</v>
      </c>
      <c r="E285" s="242" t="s">
        <v>24</v>
      </c>
      <c r="F285" s="243" t="s">
        <v>400</v>
      </c>
      <c r="G285" s="241"/>
      <c r="H285" s="244">
        <v>-111.17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AT285" s="250" t="s">
        <v>152</v>
      </c>
      <c r="AU285" s="250" t="s">
        <v>83</v>
      </c>
      <c r="AV285" s="12" t="s">
        <v>83</v>
      </c>
      <c r="AW285" s="12" t="s">
        <v>37</v>
      </c>
      <c r="AX285" s="12" t="s">
        <v>73</v>
      </c>
      <c r="AY285" s="250" t="s">
        <v>143</v>
      </c>
    </row>
    <row r="286" s="11" customFormat="1">
      <c r="B286" s="229"/>
      <c r="C286" s="230"/>
      <c r="D286" s="231" t="s">
        <v>152</v>
      </c>
      <c r="E286" s="232" t="s">
        <v>24</v>
      </c>
      <c r="F286" s="233" t="s">
        <v>401</v>
      </c>
      <c r="G286" s="230"/>
      <c r="H286" s="232" t="s">
        <v>24</v>
      </c>
      <c r="I286" s="234"/>
      <c r="J286" s="230"/>
      <c r="K286" s="230"/>
      <c r="L286" s="235"/>
      <c r="M286" s="236"/>
      <c r="N286" s="237"/>
      <c r="O286" s="237"/>
      <c r="P286" s="237"/>
      <c r="Q286" s="237"/>
      <c r="R286" s="237"/>
      <c r="S286" s="237"/>
      <c r="T286" s="238"/>
      <c r="AT286" s="239" t="s">
        <v>152</v>
      </c>
      <c r="AU286" s="239" t="s">
        <v>83</v>
      </c>
      <c r="AV286" s="11" t="s">
        <v>81</v>
      </c>
      <c r="AW286" s="11" t="s">
        <v>37</v>
      </c>
      <c r="AX286" s="11" t="s">
        <v>73</v>
      </c>
      <c r="AY286" s="239" t="s">
        <v>143</v>
      </c>
    </row>
    <row r="287" s="12" customFormat="1">
      <c r="B287" s="240"/>
      <c r="C287" s="241"/>
      <c r="D287" s="231" t="s">
        <v>152</v>
      </c>
      <c r="E287" s="242" t="s">
        <v>24</v>
      </c>
      <c r="F287" s="243" t="s">
        <v>402</v>
      </c>
      <c r="G287" s="241"/>
      <c r="H287" s="244">
        <v>104.58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AT287" s="250" t="s">
        <v>152</v>
      </c>
      <c r="AU287" s="250" t="s">
        <v>83</v>
      </c>
      <c r="AV287" s="12" t="s">
        <v>83</v>
      </c>
      <c r="AW287" s="12" t="s">
        <v>37</v>
      </c>
      <c r="AX287" s="12" t="s">
        <v>73</v>
      </c>
      <c r="AY287" s="250" t="s">
        <v>143</v>
      </c>
    </row>
    <row r="288" s="12" customFormat="1">
      <c r="B288" s="240"/>
      <c r="C288" s="241"/>
      <c r="D288" s="231" t="s">
        <v>152</v>
      </c>
      <c r="E288" s="242" t="s">
        <v>24</v>
      </c>
      <c r="F288" s="243" t="s">
        <v>403</v>
      </c>
      <c r="G288" s="241"/>
      <c r="H288" s="244">
        <v>18.620000000000001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AT288" s="250" t="s">
        <v>152</v>
      </c>
      <c r="AU288" s="250" t="s">
        <v>83</v>
      </c>
      <c r="AV288" s="12" t="s">
        <v>83</v>
      </c>
      <c r="AW288" s="12" t="s">
        <v>37</v>
      </c>
      <c r="AX288" s="12" t="s">
        <v>73</v>
      </c>
      <c r="AY288" s="250" t="s">
        <v>143</v>
      </c>
    </row>
    <row r="289" s="12" customFormat="1">
      <c r="B289" s="240"/>
      <c r="C289" s="241"/>
      <c r="D289" s="231" t="s">
        <v>152</v>
      </c>
      <c r="E289" s="242" t="s">
        <v>24</v>
      </c>
      <c r="F289" s="243" t="s">
        <v>404</v>
      </c>
      <c r="G289" s="241"/>
      <c r="H289" s="244">
        <v>33.810000000000002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AT289" s="250" t="s">
        <v>152</v>
      </c>
      <c r="AU289" s="250" t="s">
        <v>83</v>
      </c>
      <c r="AV289" s="12" t="s">
        <v>83</v>
      </c>
      <c r="AW289" s="12" t="s">
        <v>37</v>
      </c>
      <c r="AX289" s="12" t="s">
        <v>73</v>
      </c>
      <c r="AY289" s="250" t="s">
        <v>143</v>
      </c>
    </row>
    <row r="290" s="12" customFormat="1">
      <c r="B290" s="240"/>
      <c r="C290" s="241"/>
      <c r="D290" s="231" t="s">
        <v>152</v>
      </c>
      <c r="E290" s="242" t="s">
        <v>24</v>
      </c>
      <c r="F290" s="243" t="s">
        <v>405</v>
      </c>
      <c r="G290" s="241"/>
      <c r="H290" s="244">
        <v>49.384999999999998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AT290" s="250" t="s">
        <v>152</v>
      </c>
      <c r="AU290" s="250" t="s">
        <v>83</v>
      </c>
      <c r="AV290" s="12" t="s">
        <v>83</v>
      </c>
      <c r="AW290" s="12" t="s">
        <v>37</v>
      </c>
      <c r="AX290" s="12" t="s">
        <v>73</v>
      </c>
      <c r="AY290" s="250" t="s">
        <v>143</v>
      </c>
    </row>
    <row r="291" s="12" customFormat="1">
      <c r="B291" s="240"/>
      <c r="C291" s="241"/>
      <c r="D291" s="231" t="s">
        <v>152</v>
      </c>
      <c r="E291" s="242" t="s">
        <v>24</v>
      </c>
      <c r="F291" s="243" t="s">
        <v>406</v>
      </c>
      <c r="G291" s="241"/>
      <c r="H291" s="244">
        <v>43.469999999999999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AT291" s="250" t="s">
        <v>152</v>
      </c>
      <c r="AU291" s="250" t="s">
        <v>83</v>
      </c>
      <c r="AV291" s="12" t="s">
        <v>83</v>
      </c>
      <c r="AW291" s="12" t="s">
        <v>37</v>
      </c>
      <c r="AX291" s="12" t="s">
        <v>73</v>
      </c>
      <c r="AY291" s="250" t="s">
        <v>143</v>
      </c>
    </row>
    <row r="292" s="12" customFormat="1">
      <c r="B292" s="240"/>
      <c r="C292" s="241"/>
      <c r="D292" s="231" t="s">
        <v>152</v>
      </c>
      <c r="E292" s="242" t="s">
        <v>24</v>
      </c>
      <c r="F292" s="243" t="s">
        <v>407</v>
      </c>
      <c r="G292" s="241"/>
      <c r="H292" s="244">
        <v>3.7730000000000001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AT292" s="250" t="s">
        <v>152</v>
      </c>
      <c r="AU292" s="250" t="s">
        <v>83</v>
      </c>
      <c r="AV292" s="12" t="s">
        <v>83</v>
      </c>
      <c r="AW292" s="12" t="s">
        <v>37</v>
      </c>
      <c r="AX292" s="12" t="s">
        <v>73</v>
      </c>
      <c r="AY292" s="250" t="s">
        <v>143</v>
      </c>
    </row>
    <row r="293" s="12" customFormat="1">
      <c r="B293" s="240"/>
      <c r="C293" s="241"/>
      <c r="D293" s="231" t="s">
        <v>152</v>
      </c>
      <c r="E293" s="242" t="s">
        <v>24</v>
      </c>
      <c r="F293" s="243" t="s">
        <v>408</v>
      </c>
      <c r="G293" s="241"/>
      <c r="H293" s="244">
        <v>1.9950000000000001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AT293" s="250" t="s">
        <v>152</v>
      </c>
      <c r="AU293" s="250" t="s">
        <v>83</v>
      </c>
      <c r="AV293" s="12" t="s">
        <v>83</v>
      </c>
      <c r="AW293" s="12" t="s">
        <v>37</v>
      </c>
      <c r="AX293" s="12" t="s">
        <v>73</v>
      </c>
      <c r="AY293" s="250" t="s">
        <v>143</v>
      </c>
    </row>
    <row r="294" s="14" customFormat="1">
      <c r="B294" s="274"/>
      <c r="C294" s="275"/>
      <c r="D294" s="231" t="s">
        <v>152</v>
      </c>
      <c r="E294" s="276" t="s">
        <v>24</v>
      </c>
      <c r="F294" s="277" t="s">
        <v>409</v>
      </c>
      <c r="G294" s="275"/>
      <c r="H294" s="278">
        <v>1989.059</v>
      </c>
      <c r="I294" s="279"/>
      <c r="J294" s="275"/>
      <c r="K294" s="275"/>
      <c r="L294" s="280"/>
      <c r="M294" s="281"/>
      <c r="N294" s="282"/>
      <c r="O294" s="282"/>
      <c r="P294" s="282"/>
      <c r="Q294" s="282"/>
      <c r="R294" s="282"/>
      <c r="S294" s="282"/>
      <c r="T294" s="283"/>
      <c r="AT294" s="284" t="s">
        <v>152</v>
      </c>
      <c r="AU294" s="284" t="s">
        <v>83</v>
      </c>
      <c r="AV294" s="14" t="s">
        <v>160</v>
      </c>
      <c r="AW294" s="14" t="s">
        <v>37</v>
      </c>
      <c r="AX294" s="14" t="s">
        <v>73</v>
      </c>
      <c r="AY294" s="284" t="s">
        <v>143</v>
      </c>
    </row>
    <row r="295" s="11" customFormat="1">
      <c r="B295" s="229"/>
      <c r="C295" s="230"/>
      <c r="D295" s="231" t="s">
        <v>152</v>
      </c>
      <c r="E295" s="232" t="s">
        <v>24</v>
      </c>
      <c r="F295" s="233" t="s">
        <v>410</v>
      </c>
      <c r="G295" s="230"/>
      <c r="H295" s="232" t="s">
        <v>24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AT295" s="239" t="s">
        <v>152</v>
      </c>
      <c r="AU295" s="239" t="s">
        <v>83</v>
      </c>
      <c r="AV295" s="11" t="s">
        <v>81</v>
      </c>
      <c r="AW295" s="11" t="s">
        <v>37</v>
      </c>
      <c r="AX295" s="11" t="s">
        <v>73</v>
      </c>
      <c r="AY295" s="239" t="s">
        <v>143</v>
      </c>
    </row>
    <row r="296" s="11" customFormat="1">
      <c r="B296" s="229"/>
      <c r="C296" s="230"/>
      <c r="D296" s="231" t="s">
        <v>152</v>
      </c>
      <c r="E296" s="232" t="s">
        <v>24</v>
      </c>
      <c r="F296" s="233" t="s">
        <v>411</v>
      </c>
      <c r="G296" s="230"/>
      <c r="H296" s="232" t="s">
        <v>24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152</v>
      </c>
      <c r="AU296" s="239" t="s">
        <v>83</v>
      </c>
      <c r="AV296" s="11" t="s">
        <v>81</v>
      </c>
      <c r="AW296" s="11" t="s">
        <v>37</v>
      </c>
      <c r="AX296" s="11" t="s">
        <v>73</v>
      </c>
      <c r="AY296" s="239" t="s">
        <v>143</v>
      </c>
    </row>
    <row r="297" s="12" customFormat="1">
      <c r="B297" s="240"/>
      <c r="C297" s="241"/>
      <c r="D297" s="231" t="s">
        <v>152</v>
      </c>
      <c r="E297" s="242" t="s">
        <v>24</v>
      </c>
      <c r="F297" s="243" t="s">
        <v>412</v>
      </c>
      <c r="G297" s="241"/>
      <c r="H297" s="244">
        <v>161.81999999999999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AT297" s="250" t="s">
        <v>152</v>
      </c>
      <c r="AU297" s="250" t="s">
        <v>83</v>
      </c>
      <c r="AV297" s="12" t="s">
        <v>83</v>
      </c>
      <c r="AW297" s="12" t="s">
        <v>37</v>
      </c>
      <c r="AX297" s="12" t="s">
        <v>73</v>
      </c>
      <c r="AY297" s="250" t="s">
        <v>143</v>
      </c>
    </row>
    <row r="298" s="12" customFormat="1">
      <c r="B298" s="240"/>
      <c r="C298" s="241"/>
      <c r="D298" s="231" t="s">
        <v>152</v>
      </c>
      <c r="E298" s="242" t="s">
        <v>24</v>
      </c>
      <c r="F298" s="243" t="s">
        <v>413</v>
      </c>
      <c r="G298" s="241"/>
      <c r="H298" s="244">
        <v>15.66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AT298" s="250" t="s">
        <v>152</v>
      </c>
      <c r="AU298" s="250" t="s">
        <v>83</v>
      </c>
      <c r="AV298" s="12" t="s">
        <v>83</v>
      </c>
      <c r="AW298" s="12" t="s">
        <v>37</v>
      </c>
      <c r="AX298" s="12" t="s">
        <v>73</v>
      </c>
      <c r="AY298" s="250" t="s">
        <v>143</v>
      </c>
    </row>
    <row r="299" s="12" customFormat="1">
      <c r="B299" s="240"/>
      <c r="C299" s="241"/>
      <c r="D299" s="231" t="s">
        <v>152</v>
      </c>
      <c r="E299" s="242" t="s">
        <v>24</v>
      </c>
      <c r="F299" s="243" t="s">
        <v>414</v>
      </c>
      <c r="G299" s="241"/>
      <c r="H299" s="244">
        <v>71.459999999999994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152</v>
      </c>
      <c r="AU299" s="250" t="s">
        <v>83</v>
      </c>
      <c r="AV299" s="12" t="s">
        <v>83</v>
      </c>
      <c r="AW299" s="12" t="s">
        <v>37</v>
      </c>
      <c r="AX299" s="12" t="s">
        <v>73</v>
      </c>
      <c r="AY299" s="250" t="s">
        <v>143</v>
      </c>
    </row>
    <row r="300" s="12" customFormat="1">
      <c r="B300" s="240"/>
      <c r="C300" s="241"/>
      <c r="D300" s="231" t="s">
        <v>152</v>
      </c>
      <c r="E300" s="242" t="s">
        <v>24</v>
      </c>
      <c r="F300" s="243" t="s">
        <v>415</v>
      </c>
      <c r="G300" s="241"/>
      <c r="H300" s="244">
        <v>64.959999999999994</v>
      </c>
      <c r="I300" s="245"/>
      <c r="J300" s="241"/>
      <c r="K300" s="241"/>
      <c r="L300" s="246"/>
      <c r="M300" s="247"/>
      <c r="N300" s="248"/>
      <c r="O300" s="248"/>
      <c r="P300" s="248"/>
      <c r="Q300" s="248"/>
      <c r="R300" s="248"/>
      <c r="S300" s="248"/>
      <c r="T300" s="249"/>
      <c r="AT300" s="250" t="s">
        <v>152</v>
      </c>
      <c r="AU300" s="250" t="s">
        <v>83</v>
      </c>
      <c r="AV300" s="12" t="s">
        <v>83</v>
      </c>
      <c r="AW300" s="12" t="s">
        <v>37</v>
      </c>
      <c r="AX300" s="12" t="s">
        <v>73</v>
      </c>
      <c r="AY300" s="250" t="s">
        <v>143</v>
      </c>
    </row>
    <row r="301" s="12" customFormat="1">
      <c r="B301" s="240"/>
      <c r="C301" s="241"/>
      <c r="D301" s="231" t="s">
        <v>152</v>
      </c>
      <c r="E301" s="242" t="s">
        <v>24</v>
      </c>
      <c r="F301" s="243" t="s">
        <v>416</v>
      </c>
      <c r="G301" s="241"/>
      <c r="H301" s="244">
        <v>-40.140000000000001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AT301" s="250" t="s">
        <v>152</v>
      </c>
      <c r="AU301" s="250" t="s">
        <v>83</v>
      </c>
      <c r="AV301" s="12" t="s">
        <v>83</v>
      </c>
      <c r="AW301" s="12" t="s">
        <v>37</v>
      </c>
      <c r="AX301" s="12" t="s">
        <v>73</v>
      </c>
      <c r="AY301" s="250" t="s">
        <v>143</v>
      </c>
    </row>
    <row r="302" s="12" customFormat="1">
      <c r="B302" s="240"/>
      <c r="C302" s="241"/>
      <c r="D302" s="231" t="s">
        <v>152</v>
      </c>
      <c r="E302" s="242" t="s">
        <v>24</v>
      </c>
      <c r="F302" s="243" t="s">
        <v>417</v>
      </c>
      <c r="G302" s="241"/>
      <c r="H302" s="244">
        <v>16.312999999999999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152</v>
      </c>
      <c r="AU302" s="250" t="s">
        <v>83</v>
      </c>
      <c r="AV302" s="12" t="s">
        <v>83</v>
      </c>
      <c r="AW302" s="12" t="s">
        <v>37</v>
      </c>
      <c r="AX302" s="12" t="s">
        <v>73</v>
      </c>
      <c r="AY302" s="250" t="s">
        <v>143</v>
      </c>
    </row>
    <row r="303" s="12" customFormat="1">
      <c r="B303" s="240"/>
      <c r="C303" s="241"/>
      <c r="D303" s="231" t="s">
        <v>152</v>
      </c>
      <c r="E303" s="242" t="s">
        <v>24</v>
      </c>
      <c r="F303" s="243" t="s">
        <v>418</v>
      </c>
      <c r="G303" s="241"/>
      <c r="H303" s="244">
        <v>2.7000000000000002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152</v>
      </c>
      <c r="AU303" s="250" t="s">
        <v>83</v>
      </c>
      <c r="AV303" s="12" t="s">
        <v>83</v>
      </c>
      <c r="AW303" s="12" t="s">
        <v>37</v>
      </c>
      <c r="AX303" s="12" t="s">
        <v>73</v>
      </c>
      <c r="AY303" s="250" t="s">
        <v>143</v>
      </c>
    </row>
    <row r="304" s="12" customFormat="1">
      <c r="B304" s="240"/>
      <c r="C304" s="241"/>
      <c r="D304" s="231" t="s">
        <v>152</v>
      </c>
      <c r="E304" s="242" t="s">
        <v>24</v>
      </c>
      <c r="F304" s="243" t="s">
        <v>419</v>
      </c>
      <c r="G304" s="241"/>
      <c r="H304" s="244">
        <v>3.0379999999999998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AT304" s="250" t="s">
        <v>152</v>
      </c>
      <c r="AU304" s="250" t="s">
        <v>83</v>
      </c>
      <c r="AV304" s="12" t="s">
        <v>83</v>
      </c>
      <c r="AW304" s="12" t="s">
        <v>37</v>
      </c>
      <c r="AX304" s="12" t="s">
        <v>73</v>
      </c>
      <c r="AY304" s="250" t="s">
        <v>143</v>
      </c>
    </row>
    <row r="305" s="14" customFormat="1">
      <c r="B305" s="274"/>
      <c r="C305" s="275"/>
      <c r="D305" s="231" t="s">
        <v>152</v>
      </c>
      <c r="E305" s="276" t="s">
        <v>24</v>
      </c>
      <c r="F305" s="277" t="s">
        <v>409</v>
      </c>
      <c r="G305" s="275"/>
      <c r="H305" s="278">
        <v>295.81099999999998</v>
      </c>
      <c r="I305" s="279"/>
      <c r="J305" s="275"/>
      <c r="K305" s="275"/>
      <c r="L305" s="280"/>
      <c r="M305" s="281"/>
      <c r="N305" s="282"/>
      <c r="O305" s="282"/>
      <c r="P305" s="282"/>
      <c r="Q305" s="282"/>
      <c r="R305" s="282"/>
      <c r="S305" s="282"/>
      <c r="T305" s="283"/>
      <c r="AT305" s="284" t="s">
        <v>152</v>
      </c>
      <c r="AU305" s="284" t="s">
        <v>83</v>
      </c>
      <c r="AV305" s="14" t="s">
        <v>160</v>
      </c>
      <c r="AW305" s="14" t="s">
        <v>37</v>
      </c>
      <c r="AX305" s="14" t="s">
        <v>73</v>
      </c>
      <c r="AY305" s="284" t="s">
        <v>143</v>
      </c>
    </row>
    <row r="306" s="11" customFormat="1">
      <c r="B306" s="229"/>
      <c r="C306" s="230"/>
      <c r="D306" s="231" t="s">
        <v>152</v>
      </c>
      <c r="E306" s="232" t="s">
        <v>24</v>
      </c>
      <c r="F306" s="233" t="s">
        <v>420</v>
      </c>
      <c r="G306" s="230"/>
      <c r="H306" s="232" t="s">
        <v>24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AT306" s="239" t="s">
        <v>152</v>
      </c>
      <c r="AU306" s="239" t="s">
        <v>83</v>
      </c>
      <c r="AV306" s="11" t="s">
        <v>81</v>
      </c>
      <c r="AW306" s="11" t="s">
        <v>37</v>
      </c>
      <c r="AX306" s="11" t="s">
        <v>73</v>
      </c>
      <c r="AY306" s="239" t="s">
        <v>143</v>
      </c>
    </row>
    <row r="307" s="12" customFormat="1">
      <c r="B307" s="240"/>
      <c r="C307" s="241"/>
      <c r="D307" s="231" t="s">
        <v>152</v>
      </c>
      <c r="E307" s="242" t="s">
        <v>24</v>
      </c>
      <c r="F307" s="243" t="s">
        <v>421</v>
      </c>
      <c r="G307" s="241"/>
      <c r="H307" s="244">
        <v>124.2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152</v>
      </c>
      <c r="AU307" s="250" t="s">
        <v>83</v>
      </c>
      <c r="AV307" s="12" t="s">
        <v>83</v>
      </c>
      <c r="AW307" s="12" t="s">
        <v>37</v>
      </c>
      <c r="AX307" s="12" t="s">
        <v>73</v>
      </c>
      <c r="AY307" s="250" t="s">
        <v>143</v>
      </c>
    </row>
    <row r="308" s="12" customFormat="1">
      <c r="B308" s="240"/>
      <c r="C308" s="241"/>
      <c r="D308" s="231" t="s">
        <v>152</v>
      </c>
      <c r="E308" s="242" t="s">
        <v>24</v>
      </c>
      <c r="F308" s="243" t="s">
        <v>422</v>
      </c>
      <c r="G308" s="241"/>
      <c r="H308" s="244">
        <v>40.5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AT308" s="250" t="s">
        <v>152</v>
      </c>
      <c r="AU308" s="250" t="s">
        <v>83</v>
      </c>
      <c r="AV308" s="12" t="s">
        <v>83</v>
      </c>
      <c r="AW308" s="12" t="s">
        <v>37</v>
      </c>
      <c r="AX308" s="12" t="s">
        <v>73</v>
      </c>
      <c r="AY308" s="250" t="s">
        <v>143</v>
      </c>
    </row>
    <row r="309" s="12" customFormat="1">
      <c r="B309" s="240"/>
      <c r="C309" s="241"/>
      <c r="D309" s="231" t="s">
        <v>152</v>
      </c>
      <c r="E309" s="242" t="s">
        <v>24</v>
      </c>
      <c r="F309" s="243" t="s">
        <v>423</v>
      </c>
      <c r="G309" s="241"/>
      <c r="H309" s="244">
        <v>36.539999999999999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AT309" s="250" t="s">
        <v>152</v>
      </c>
      <c r="AU309" s="250" t="s">
        <v>83</v>
      </c>
      <c r="AV309" s="12" t="s">
        <v>83</v>
      </c>
      <c r="AW309" s="12" t="s">
        <v>37</v>
      </c>
      <c r="AX309" s="12" t="s">
        <v>73</v>
      </c>
      <c r="AY309" s="250" t="s">
        <v>143</v>
      </c>
    </row>
    <row r="310" s="14" customFormat="1">
      <c r="B310" s="274"/>
      <c r="C310" s="275"/>
      <c r="D310" s="231" t="s">
        <v>152</v>
      </c>
      <c r="E310" s="276" t="s">
        <v>24</v>
      </c>
      <c r="F310" s="277" t="s">
        <v>409</v>
      </c>
      <c r="G310" s="275"/>
      <c r="H310" s="278">
        <v>201.24000000000001</v>
      </c>
      <c r="I310" s="279"/>
      <c r="J310" s="275"/>
      <c r="K310" s="275"/>
      <c r="L310" s="280"/>
      <c r="M310" s="281"/>
      <c r="N310" s="282"/>
      <c r="O310" s="282"/>
      <c r="P310" s="282"/>
      <c r="Q310" s="282"/>
      <c r="R310" s="282"/>
      <c r="S310" s="282"/>
      <c r="T310" s="283"/>
      <c r="AT310" s="284" t="s">
        <v>152</v>
      </c>
      <c r="AU310" s="284" t="s">
        <v>83</v>
      </c>
      <c r="AV310" s="14" t="s">
        <v>160</v>
      </c>
      <c r="AW310" s="14" t="s">
        <v>37</v>
      </c>
      <c r="AX310" s="14" t="s">
        <v>73</v>
      </c>
      <c r="AY310" s="284" t="s">
        <v>143</v>
      </c>
    </row>
    <row r="311" s="13" customFormat="1">
      <c r="B311" s="251"/>
      <c r="C311" s="252"/>
      <c r="D311" s="231" t="s">
        <v>152</v>
      </c>
      <c r="E311" s="253" t="s">
        <v>24</v>
      </c>
      <c r="F311" s="254" t="s">
        <v>155</v>
      </c>
      <c r="G311" s="252"/>
      <c r="H311" s="255">
        <v>2486.1100000000001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AT311" s="261" t="s">
        <v>152</v>
      </c>
      <c r="AU311" s="261" t="s">
        <v>83</v>
      </c>
      <c r="AV311" s="13" t="s">
        <v>150</v>
      </c>
      <c r="AW311" s="13" t="s">
        <v>37</v>
      </c>
      <c r="AX311" s="13" t="s">
        <v>81</v>
      </c>
      <c r="AY311" s="261" t="s">
        <v>143</v>
      </c>
    </row>
    <row r="312" s="1" customFormat="1" ht="25.5" customHeight="1">
      <c r="B312" s="46"/>
      <c r="C312" s="217" t="s">
        <v>424</v>
      </c>
      <c r="D312" s="217" t="s">
        <v>145</v>
      </c>
      <c r="E312" s="218" t="s">
        <v>425</v>
      </c>
      <c r="F312" s="219" t="s">
        <v>426</v>
      </c>
      <c r="G312" s="220" t="s">
        <v>148</v>
      </c>
      <c r="H312" s="221">
        <v>475</v>
      </c>
      <c r="I312" s="222"/>
      <c r="J312" s="223">
        <f>ROUND(I312*H312,2)</f>
        <v>0</v>
      </c>
      <c r="K312" s="219" t="s">
        <v>149</v>
      </c>
      <c r="L312" s="72"/>
      <c r="M312" s="224" t="s">
        <v>24</v>
      </c>
      <c r="N312" s="225" t="s">
        <v>44</v>
      </c>
      <c r="O312" s="47"/>
      <c r="P312" s="226">
        <f>O312*H312</f>
        <v>0</v>
      </c>
      <c r="Q312" s="226">
        <v>0.0083199999999999993</v>
      </c>
      <c r="R312" s="226">
        <f>Q312*H312</f>
        <v>3.9519999999999995</v>
      </c>
      <c r="S312" s="226">
        <v>0</v>
      </c>
      <c r="T312" s="227">
        <f>S312*H312</f>
        <v>0</v>
      </c>
      <c r="AR312" s="24" t="s">
        <v>150</v>
      </c>
      <c r="AT312" s="24" t="s">
        <v>145</v>
      </c>
      <c r="AU312" s="24" t="s">
        <v>83</v>
      </c>
      <c r="AY312" s="24" t="s">
        <v>143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24" t="s">
        <v>81</v>
      </c>
      <c r="BK312" s="228">
        <f>ROUND(I312*H312,2)</f>
        <v>0</v>
      </c>
      <c r="BL312" s="24" t="s">
        <v>150</v>
      </c>
      <c r="BM312" s="24" t="s">
        <v>427</v>
      </c>
    </row>
    <row r="313" s="11" customFormat="1">
      <c r="B313" s="229"/>
      <c r="C313" s="230"/>
      <c r="D313" s="231" t="s">
        <v>152</v>
      </c>
      <c r="E313" s="232" t="s">
        <v>24</v>
      </c>
      <c r="F313" s="233" t="s">
        <v>410</v>
      </c>
      <c r="G313" s="230"/>
      <c r="H313" s="232" t="s">
        <v>24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152</v>
      </c>
      <c r="AU313" s="239" t="s">
        <v>83</v>
      </c>
      <c r="AV313" s="11" t="s">
        <v>81</v>
      </c>
      <c r="AW313" s="11" t="s">
        <v>37</v>
      </c>
      <c r="AX313" s="11" t="s">
        <v>73</v>
      </c>
      <c r="AY313" s="239" t="s">
        <v>143</v>
      </c>
    </row>
    <row r="314" s="11" customFormat="1">
      <c r="B314" s="229"/>
      <c r="C314" s="230"/>
      <c r="D314" s="231" t="s">
        <v>152</v>
      </c>
      <c r="E314" s="232" t="s">
        <v>24</v>
      </c>
      <c r="F314" s="233" t="s">
        <v>411</v>
      </c>
      <c r="G314" s="230"/>
      <c r="H314" s="232" t="s">
        <v>24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AT314" s="239" t="s">
        <v>152</v>
      </c>
      <c r="AU314" s="239" t="s">
        <v>83</v>
      </c>
      <c r="AV314" s="11" t="s">
        <v>81</v>
      </c>
      <c r="AW314" s="11" t="s">
        <v>37</v>
      </c>
      <c r="AX314" s="11" t="s">
        <v>73</v>
      </c>
      <c r="AY314" s="239" t="s">
        <v>143</v>
      </c>
    </row>
    <row r="315" s="12" customFormat="1">
      <c r="B315" s="240"/>
      <c r="C315" s="241"/>
      <c r="D315" s="231" t="s">
        <v>152</v>
      </c>
      <c r="E315" s="242" t="s">
        <v>24</v>
      </c>
      <c r="F315" s="243" t="s">
        <v>412</v>
      </c>
      <c r="G315" s="241"/>
      <c r="H315" s="244">
        <v>161.81999999999999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AT315" s="250" t="s">
        <v>152</v>
      </c>
      <c r="AU315" s="250" t="s">
        <v>83</v>
      </c>
      <c r="AV315" s="12" t="s">
        <v>83</v>
      </c>
      <c r="AW315" s="12" t="s">
        <v>37</v>
      </c>
      <c r="AX315" s="12" t="s">
        <v>73</v>
      </c>
      <c r="AY315" s="250" t="s">
        <v>143</v>
      </c>
    </row>
    <row r="316" s="12" customFormat="1">
      <c r="B316" s="240"/>
      <c r="C316" s="241"/>
      <c r="D316" s="231" t="s">
        <v>152</v>
      </c>
      <c r="E316" s="242" t="s">
        <v>24</v>
      </c>
      <c r="F316" s="243" t="s">
        <v>413</v>
      </c>
      <c r="G316" s="241"/>
      <c r="H316" s="244">
        <v>15.66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AT316" s="250" t="s">
        <v>152</v>
      </c>
      <c r="AU316" s="250" t="s">
        <v>83</v>
      </c>
      <c r="AV316" s="12" t="s">
        <v>83</v>
      </c>
      <c r="AW316" s="12" t="s">
        <v>37</v>
      </c>
      <c r="AX316" s="12" t="s">
        <v>73</v>
      </c>
      <c r="AY316" s="250" t="s">
        <v>143</v>
      </c>
    </row>
    <row r="317" s="12" customFormat="1">
      <c r="B317" s="240"/>
      <c r="C317" s="241"/>
      <c r="D317" s="231" t="s">
        <v>152</v>
      </c>
      <c r="E317" s="242" t="s">
        <v>24</v>
      </c>
      <c r="F317" s="243" t="s">
        <v>414</v>
      </c>
      <c r="G317" s="241"/>
      <c r="H317" s="244">
        <v>71.459999999999994</v>
      </c>
      <c r="I317" s="245"/>
      <c r="J317" s="241"/>
      <c r="K317" s="241"/>
      <c r="L317" s="246"/>
      <c r="M317" s="247"/>
      <c r="N317" s="248"/>
      <c r="O317" s="248"/>
      <c r="P317" s="248"/>
      <c r="Q317" s="248"/>
      <c r="R317" s="248"/>
      <c r="S317" s="248"/>
      <c r="T317" s="249"/>
      <c r="AT317" s="250" t="s">
        <v>152</v>
      </c>
      <c r="AU317" s="250" t="s">
        <v>83</v>
      </c>
      <c r="AV317" s="12" t="s">
        <v>83</v>
      </c>
      <c r="AW317" s="12" t="s">
        <v>37</v>
      </c>
      <c r="AX317" s="12" t="s">
        <v>73</v>
      </c>
      <c r="AY317" s="250" t="s">
        <v>143</v>
      </c>
    </row>
    <row r="318" s="12" customFormat="1">
      <c r="B318" s="240"/>
      <c r="C318" s="241"/>
      <c r="D318" s="231" t="s">
        <v>152</v>
      </c>
      <c r="E318" s="242" t="s">
        <v>24</v>
      </c>
      <c r="F318" s="243" t="s">
        <v>415</v>
      </c>
      <c r="G318" s="241"/>
      <c r="H318" s="244">
        <v>64.959999999999994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AT318" s="250" t="s">
        <v>152</v>
      </c>
      <c r="AU318" s="250" t="s">
        <v>83</v>
      </c>
      <c r="AV318" s="12" t="s">
        <v>83</v>
      </c>
      <c r="AW318" s="12" t="s">
        <v>37</v>
      </c>
      <c r="AX318" s="12" t="s">
        <v>73</v>
      </c>
      <c r="AY318" s="250" t="s">
        <v>143</v>
      </c>
    </row>
    <row r="319" s="12" customFormat="1">
      <c r="B319" s="240"/>
      <c r="C319" s="241"/>
      <c r="D319" s="231" t="s">
        <v>152</v>
      </c>
      <c r="E319" s="242" t="s">
        <v>24</v>
      </c>
      <c r="F319" s="243" t="s">
        <v>416</v>
      </c>
      <c r="G319" s="241"/>
      <c r="H319" s="244">
        <v>-40.140000000000001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AT319" s="250" t="s">
        <v>152</v>
      </c>
      <c r="AU319" s="250" t="s">
        <v>83</v>
      </c>
      <c r="AV319" s="12" t="s">
        <v>83</v>
      </c>
      <c r="AW319" s="12" t="s">
        <v>37</v>
      </c>
      <c r="AX319" s="12" t="s">
        <v>73</v>
      </c>
      <c r="AY319" s="250" t="s">
        <v>143</v>
      </c>
    </row>
    <row r="320" s="14" customFormat="1">
      <c r="B320" s="274"/>
      <c r="C320" s="275"/>
      <c r="D320" s="231" t="s">
        <v>152</v>
      </c>
      <c r="E320" s="276" t="s">
        <v>24</v>
      </c>
      <c r="F320" s="277" t="s">
        <v>409</v>
      </c>
      <c r="G320" s="275"/>
      <c r="H320" s="278">
        <v>273.75999999999999</v>
      </c>
      <c r="I320" s="279"/>
      <c r="J320" s="275"/>
      <c r="K320" s="275"/>
      <c r="L320" s="280"/>
      <c r="M320" s="281"/>
      <c r="N320" s="282"/>
      <c r="O320" s="282"/>
      <c r="P320" s="282"/>
      <c r="Q320" s="282"/>
      <c r="R320" s="282"/>
      <c r="S320" s="282"/>
      <c r="T320" s="283"/>
      <c r="AT320" s="284" t="s">
        <v>152</v>
      </c>
      <c r="AU320" s="284" t="s">
        <v>83</v>
      </c>
      <c r="AV320" s="14" t="s">
        <v>160</v>
      </c>
      <c r="AW320" s="14" t="s">
        <v>37</v>
      </c>
      <c r="AX320" s="14" t="s">
        <v>73</v>
      </c>
      <c r="AY320" s="284" t="s">
        <v>143</v>
      </c>
    </row>
    <row r="321" s="11" customFormat="1">
      <c r="B321" s="229"/>
      <c r="C321" s="230"/>
      <c r="D321" s="231" t="s">
        <v>152</v>
      </c>
      <c r="E321" s="232" t="s">
        <v>24</v>
      </c>
      <c r="F321" s="233" t="s">
        <v>420</v>
      </c>
      <c r="G321" s="230"/>
      <c r="H321" s="232" t="s">
        <v>24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152</v>
      </c>
      <c r="AU321" s="239" t="s">
        <v>83</v>
      </c>
      <c r="AV321" s="11" t="s">
        <v>81</v>
      </c>
      <c r="AW321" s="11" t="s">
        <v>37</v>
      </c>
      <c r="AX321" s="11" t="s">
        <v>73</v>
      </c>
      <c r="AY321" s="239" t="s">
        <v>143</v>
      </c>
    </row>
    <row r="322" s="12" customFormat="1">
      <c r="B322" s="240"/>
      <c r="C322" s="241"/>
      <c r="D322" s="231" t="s">
        <v>152</v>
      </c>
      <c r="E322" s="242" t="s">
        <v>24</v>
      </c>
      <c r="F322" s="243" t="s">
        <v>421</v>
      </c>
      <c r="G322" s="241"/>
      <c r="H322" s="244">
        <v>124.2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152</v>
      </c>
      <c r="AU322" s="250" t="s">
        <v>83</v>
      </c>
      <c r="AV322" s="12" t="s">
        <v>83</v>
      </c>
      <c r="AW322" s="12" t="s">
        <v>37</v>
      </c>
      <c r="AX322" s="12" t="s">
        <v>73</v>
      </c>
      <c r="AY322" s="250" t="s">
        <v>143</v>
      </c>
    </row>
    <row r="323" s="12" customFormat="1">
      <c r="B323" s="240"/>
      <c r="C323" s="241"/>
      <c r="D323" s="231" t="s">
        <v>152</v>
      </c>
      <c r="E323" s="242" t="s">
        <v>24</v>
      </c>
      <c r="F323" s="243" t="s">
        <v>422</v>
      </c>
      <c r="G323" s="241"/>
      <c r="H323" s="244">
        <v>40.5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AT323" s="250" t="s">
        <v>152</v>
      </c>
      <c r="AU323" s="250" t="s">
        <v>83</v>
      </c>
      <c r="AV323" s="12" t="s">
        <v>83</v>
      </c>
      <c r="AW323" s="12" t="s">
        <v>37</v>
      </c>
      <c r="AX323" s="12" t="s">
        <v>73</v>
      </c>
      <c r="AY323" s="250" t="s">
        <v>143</v>
      </c>
    </row>
    <row r="324" s="12" customFormat="1">
      <c r="B324" s="240"/>
      <c r="C324" s="241"/>
      <c r="D324" s="231" t="s">
        <v>152</v>
      </c>
      <c r="E324" s="242" t="s">
        <v>24</v>
      </c>
      <c r="F324" s="243" t="s">
        <v>423</v>
      </c>
      <c r="G324" s="241"/>
      <c r="H324" s="244">
        <v>36.539999999999999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152</v>
      </c>
      <c r="AU324" s="250" t="s">
        <v>83</v>
      </c>
      <c r="AV324" s="12" t="s">
        <v>83</v>
      </c>
      <c r="AW324" s="12" t="s">
        <v>37</v>
      </c>
      <c r="AX324" s="12" t="s">
        <v>73</v>
      </c>
      <c r="AY324" s="250" t="s">
        <v>143</v>
      </c>
    </row>
    <row r="325" s="14" customFormat="1">
      <c r="B325" s="274"/>
      <c r="C325" s="275"/>
      <c r="D325" s="231" t="s">
        <v>152</v>
      </c>
      <c r="E325" s="276" t="s">
        <v>24</v>
      </c>
      <c r="F325" s="277" t="s">
        <v>409</v>
      </c>
      <c r="G325" s="275"/>
      <c r="H325" s="278">
        <v>201.24000000000001</v>
      </c>
      <c r="I325" s="279"/>
      <c r="J325" s="275"/>
      <c r="K325" s="275"/>
      <c r="L325" s="280"/>
      <c r="M325" s="281"/>
      <c r="N325" s="282"/>
      <c r="O325" s="282"/>
      <c r="P325" s="282"/>
      <c r="Q325" s="282"/>
      <c r="R325" s="282"/>
      <c r="S325" s="282"/>
      <c r="T325" s="283"/>
      <c r="AT325" s="284" t="s">
        <v>152</v>
      </c>
      <c r="AU325" s="284" t="s">
        <v>83</v>
      </c>
      <c r="AV325" s="14" t="s">
        <v>160</v>
      </c>
      <c r="AW325" s="14" t="s">
        <v>37</v>
      </c>
      <c r="AX325" s="14" t="s">
        <v>73</v>
      </c>
      <c r="AY325" s="284" t="s">
        <v>143</v>
      </c>
    </row>
    <row r="326" s="13" customFormat="1">
      <c r="B326" s="251"/>
      <c r="C326" s="252"/>
      <c r="D326" s="231" t="s">
        <v>152</v>
      </c>
      <c r="E326" s="253" t="s">
        <v>24</v>
      </c>
      <c r="F326" s="254" t="s">
        <v>155</v>
      </c>
      <c r="G326" s="252"/>
      <c r="H326" s="255">
        <v>475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AT326" s="261" t="s">
        <v>152</v>
      </c>
      <c r="AU326" s="261" t="s">
        <v>83</v>
      </c>
      <c r="AV326" s="13" t="s">
        <v>150</v>
      </c>
      <c r="AW326" s="13" t="s">
        <v>37</v>
      </c>
      <c r="AX326" s="13" t="s">
        <v>81</v>
      </c>
      <c r="AY326" s="261" t="s">
        <v>143</v>
      </c>
    </row>
    <row r="327" s="1" customFormat="1" ht="16.5" customHeight="1">
      <c r="B327" s="46"/>
      <c r="C327" s="262" t="s">
        <v>428</v>
      </c>
      <c r="D327" s="262" t="s">
        <v>235</v>
      </c>
      <c r="E327" s="263" t="s">
        <v>429</v>
      </c>
      <c r="F327" s="264" t="s">
        <v>430</v>
      </c>
      <c r="G327" s="265" t="s">
        <v>148</v>
      </c>
      <c r="H327" s="266">
        <v>225.791</v>
      </c>
      <c r="I327" s="267"/>
      <c r="J327" s="268">
        <f>ROUND(I327*H327,2)</f>
        <v>0</v>
      </c>
      <c r="K327" s="264" t="s">
        <v>149</v>
      </c>
      <c r="L327" s="269"/>
      <c r="M327" s="270" t="s">
        <v>24</v>
      </c>
      <c r="N327" s="271" t="s">
        <v>44</v>
      </c>
      <c r="O327" s="47"/>
      <c r="P327" s="226">
        <f>O327*H327</f>
        <v>0</v>
      </c>
      <c r="Q327" s="226">
        <v>0.0028</v>
      </c>
      <c r="R327" s="226">
        <f>Q327*H327</f>
        <v>0.63221479999999997</v>
      </c>
      <c r="S327" s="226">
        <v>0</v>
      </c>
      <c r="T327" s="227">
        <f>S327*H327</f>
        <v>0</v>
      </c>
      <c r="AR327" s="24" t="s">
        <v>191</v>
      </c>
      <c r="AT327" s="24" t="s">
        <v>235</v>
      </c>
      <c r="AU327" s="24" t="s">
        <v>83</v>
      </c>
      <c r="AY327" s="24" t="s">
        <v>143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24" t="s">
        <v>81</v>
      </c>
      <c r="BK327" s="228">
        <f>ROUND(I327*H327,2)</f>
        <v>0</v>
      </c>
      <c r="BL327" s="24" t="s">
        <v>150</v>
      </c>
      <c r="BM327" s="24" t="s">
        <v>431</v>
      </c>
    </row>
    <row r="328" s="1" customFormat="1">
      <c r="B328" s="46"/>
      <c r="C328" s="74"/>
      <c r="D328" s="231" t="s">
        <v>296</v>
      </c>
      <c r="E328" s="74"/>
      <c r="F328" s="272" t="s">
        <v>432</v>
      </c>
      <c r="G328" s="74"/>
      <c r="H328" s="74"/>
      <c r="I328" s="187"/>
      <c r="J328" s="74"/>
      <c r="K328" s="74"/>
      <c r="L328" s="72"/>
      <c r="M328" s="273"/>
      <c r="N328" s="47"/>
      <c r="O328" s="47"/>
      <c r="P328" s="47"/>
      <c r="Q328" s="47"/>
      <c r="R328" s="47"/>
      <c r="S328" s="47"/>
      <c r="T328" s="95"/>
      <c r="AT328" s="24" t="s">
        <v>296</v>
      </c>
      <c r="AU328" s="24" t="s">
        <v>83</v>
      </c>
    </row>
    <row r="329" s="11" customFormat="1">
      <c r="B329" s="229"/>
      <c r="C329" s="230"/>
      <c r="D329" s="231" t="s">
        <v>152</v>
      </c>
      <c r="E329" s="232" t="s">
        <v>24</v>
      </c>
      <c r="F329" s="233" t="s">
        <v>410</v>
      </c>
      <c r="G329" s="230"/>
      <c r="H329" s="232" t="s">
        <v>24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AT329" s="239" t="s">
        <v>152</v>
      </c>
      <c r="AU329" s="239" t="s">
        <v>83</v>
      </c>
      <c r="AV329" s="11" t="s">
        <v>81</v>
      </c>
      <c r="AW329" s="11" t="s">
        <v>37</v>
      </c>
      <c r="AX329" s="11" t="s">
        <v>73</v>
      </c>
      <c r="AY329" s="239" t="s">
        <v>143</v>
      </c>
    </row>
    <row r="330" s="11" customFormat="1">
      <c r="B330" s="229"/>
      <c r="C330" s="230"/>
      <c r="D330" s="231" t="s">
        <v>152</v>
      </c>
      <c r="E330" s="232" t="s">
        <v>24</v>
      </c>
      <c r="F330" s="233" t="s">
        <v>420</v>
      </c>
      <c r="G330" s="230"/>
      <c r="H330" s="232" t="s">
        <v>24</v>
      </c>
      <c r="I330" s="234"/>
      <c r="J330" s="230"/>
      <c r="K330" s="230"/>
      <c r="L330" s="235"/>
      <c r="M330" s="236"/>
      <c r="N330" s="237"/>
      <c r="O330" s="237"/>
      <c r="P330" s="237"/>
      <c r="Q330" s="237"/>
      <c r="R330" s="237"/>
      <c r="S330" s="237"/>
      <c r="T330" s="238"/>
      <c r="AT330" s="239" t="s">
        <v>152</v>
      </c>
      <c r="AU330" s="239" t="s">
        <v>83</v>
      </c>
      <c r="AV330" s="11" t="s">
        <v>81</v>
      </c>
      <c r="AW330" s="11" t="s">
        <v>37</v>
      </c>
      <c r="AX330" s="11" t="s">
        <v>73</v>
      </c>
      <c r="AY330" s="239" t="s">
        <v>143</v>
      </c>
    </row>
    <row r="331" s="12" customFormat="1">
      <c r="B331" s="240"/>
      <c r="C331" s="241"/>
      <c r="D331" s="231" t="s">
        <v>152</v>
      </c>
      <c r="E331" s="242" t="s">
        <v>24</v>
      </c>
      <c r="F331" s="243" t="s">
        <v>433</v>
      </c>
      <c r="G331" s="241"/>
      <c r="H331" s="244">
        <v>221.364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AT331" s="250" t="s">
        <v>152</v>
      </c>
      <c r="AU331" s="250" t="s">
        <v>83</v>
      </c>
      <c r="AV331" s="12" t="s">
        <v>83</v>
      </c>
      <c r="AW331" s="12" t="s">
        <v>37</v>
      </c>
      <c r="AX331" s="12" t="s">
        <v>81</v>
      </c>
      <c r="AY331" s="250" t="s">
        <v>143</v>
      </c>
    </row>
    <row r="332" s="12" customFormat="1">
      <c r="B332" s="240"/>
      <c r="C332" s="241"/>
      <c r="D332" s="231" t="s">
        <v>152</v>
      </c>
      <c r="E332" s="241"/>
      <c r="F332" s="243" t="s">
        <v>434</v>
      </c>
      <c r="G332" s="241"/>
      <c r="H332" s="244">
        <v>225.791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152</v>
      </c>
      <c r="AU332" s="250" t="s">
        <v>83</v>
      </c>
      <c r="AV332" s="12" t="s">
        <v>83</v>
      </c>
      <c r="AW332" s="12" t="s">
        <v>6</v>
      </c>
      <c r="AX332" s="12" t="s">
        <v>81</v>
      </c>
      <c r="AY332" s="250" t="s">
        <v>143</v>
      </c>
    </row>
    <row r="333" s="1" customFormat="1" ht="16.5" customHeight="1">
      <c r="B333" s="46"/>
      <c r="C333" s="262" t="s">
        <v>435</v>
      </c>
      <c r="D333" s="262" t="s">
        <v>235</v>
      </c>
      <c r="E333" s="263" t="s">
        <v>436</v>
      </c>
      <c r="F333" s="264" t="s">
        <v>437</v>
      </c>
      <c r="G333" s="265" t="s">
        <v>148</v>
      </c>
      <c r="H333" s="266">
        <v>301.13600000000002</v>
      </c>
      <c r="I333" s="267"/>
      <c r="J333" s="268">
        <f>ROUND(I333*H333,2)</f>
        <v>0</v>
      </c>
      <c r="K333" s="264" t="s">
        <v>149</v>
      </c>
      <c r="L333" s="269"/>
      <c r="M333" s="270" t="s">
        <v>24</v>
      </c>
      <c r="N333" s="271" t="s">
        <v>44</v>
      </c>
      <c r="O333" s="47"/>
      <c r="P333" s="226">
        <f>O333*H333</f>
        <v>0</v>
      </c>
      <c r="Q333" s="226">
        <v>0.0010499999999999999</v>
      </c>
      <c r="R333" s="226">
        <f>Q333*H333</f>
        <v>0.3161928</v>
      </c>
      <c r="S333" s="226">
        <v>0</v>
      </c>
      <c r="T333" s="227">
        <f>S333*H333</f>
        <v>0</v>
      </c>
      <c r="AR333" s="24" t="s">
        <v>191</v>
      </c>
      <c r="AT333" s="24" t="s">
        <v>235</v>
      </c>
      <c r="AU333" s="24" t="s">
        <v>83</v>
      </c>
      <c r="AY333" s="24" t="s">
        <v>143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24" t="s">
        <v>81</v>
      </c>
      <c r="BK333" s="228">
        <f>ROUND(I333*H333,2)</f>
        <v>0</v>
      </c>
      <c r="BL333" s="24" t="s">
        <v>150</v>
      </c>
      <c r="BM333" s="24" t="s">
        <v>438</v>
      </c>
    </row>
    <row r="334" s="1" customFormat="1">
      <c r="B334" s="46"/>
      <c r="C334" s="74"/>
      <c r="D334" s="231" t="s">
        <v>296</v>
      </c>
      <c r="E334" s="74"/>
      <c r="F334" s="272" t="s">
        <v>432</v>
      </c>
      <c r="G334" s="74"/>
      <c r="H334" s="74"/>
      <c r="I334" s="187"/>
      <c r="J334" s="74"/>
      <c r="K334" s="74"/>
      <c r="L334" s="72"/>
      <c r="M334" s="273"/>
      <c r="N334" s="47"/>
      <c r="O334" s="47"/>
      <c r="P334" s="47"/>
      <c r="Q334" s="47"/>
      <c r="R334" s="47"/>
      <c r="S334" s="47"/>
      <c r="T334" s="95"/>
      <c r="AT334" s="24" t="s">
        <v>296</v>
      </c>
      <c r="AU334" s="24" t="s">
        <v>83</v>
      </c>
    </row>
    <row r="335" s="11" customFormat="1">
      <c r="B335" s="229"/>
      <c r="C335" s="230"/>
      <c r="D335" s="231" t="s">
        <v>152</v>
      </c>
      <c r="E335" s="232" t="s">
        <v>24</v>
      </c>
      <c r="F335" s="233" t="s">
        <v>411</v>
      </c>
      <c r="G335" s="230"/>
      <c r="H335" s="232" t="s">
        <v>24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152</v>
      </c>
      <c r="AU335" s="239" t="s">
        <v>83</v>
      </c>
      <c r="AV335" s="11" t="s">
        <v>81</v>
      </c>
      <c r="AW335" s="11" t="s">
        <v>37</v>
      </c>
      <c r="AX335" s="11" t="s">
        <v>73</v>
      </c>
      <c r="AY335" s="239" t="s">
        <v>143</v>
      </c>
    </row>
    <row r="336" s="12" customFormat="1">
      <c r="B336" s="240"/>
      <c r="C336" s="241"/>
      <c r="D336" s="231" t="s">
        <v>152</v>
      </c>
      <c r="E336" s="242" t="s">
        <v>24</v>
      </c>
      <c r="F336" s="243" t="s">
        <v>439</v>
      </c>
      <c r="G336" s="241"/>
      <c r="H336" s="244">
        <v>301.13600000000002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AT336" s="250" t="s">
        <v>152</v>
      </c>
      <c r="AU336" s="250" t="s">
        <v>83</v>
      </c>
      <c r="AV336" s="12" t="s">
        <v>83</v>
      </c>
      <c r="AW336" s="12" t="s">
        <v>37</v>
      </c>
      <c r="AX336" s="12" t="s">
        <v>81</v>
      </c>
      <c r="AY336" s="250" t="s">
        <v>143</v>
      </c>
    </row>
    <row r="337" s="1" customFormat="1" ht="25.5" customHeight="1">
      <c r="B337" s="46"/>
      <c r="C337" s="217" t="s">
        <v>440</v>
      </c>
      <c r="D337" s="217" t="s">
        <v>145</v>
      </c>
      <c r="E337" s="218" t="s">
        <v>441</v>
      </c>
      <c r="F337" s="219" t="s">
        <v>442</v>
      </c>
      <c r="G337" s="220" t="s">
        <v>174</v>
      </c>
      <c r="H337" s="221">
        <v>245.90000000000001</v>
      </c>
      <c r="I337" s="222"/>
      <c r="J337" s="223">
        <f>ROUND(I337*H337,2)</f>
        <v>0</v>
      </c>
      <c r="K337" s="219" t="s">
        <v>149</v>
      </c>
      <c r="L337" s="72"/>
      <c r="M337" s="224" t="s">
        <v>24</v>
      </c>
      <c r="N337" s="225" t="s">
        <v>44</v>
      </c>
      <c r="O337" s="47"/>
      <c r="P337" s="226">
        <f>O337*H337</f>
        <v>0</v>
      </c>
      <c r="Q337" s="226">
        <v>0.00331</v>
      </c>
      <c r="R337" s="226">
        <f>Q337*H337</f>
        <v>0.81392900000000001</v>
      </c>
      <c r="S337" s="226">
        <v>0</v>
      </c>
      <c r="T337" s="227">
        <f>S337*H337</f>
        <v>0</v>
      </c>
      <c r="AR337" s="24" t="s">
        <v>150</v>
      </c>
      <c r="AT337" s="24" t="s">
        <v>145</v>
      </c>
      <c r="AU337" s="24" t="s">
        <v>83</v>
      </c>
      <c r="AY337" s="24" t="s">
        <v>143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24" t="s">
        <v>81</v>
      </c>
      <c r="BK337" s="228">
        <f>ROUND(I337*H337,2)</f>
        <v>0</v>
      </c>
      <c r="BL337" s="24" t="s">
        <v>150</v>
      </c>
      <c r="BM337" s="24" t="s">
        <v>443</v>
      </c>
    </row>
    <row r="338" s="11" customFormat="1">
      <c r="B338" s="229"/>
      <c r="C338" s="230"/>
      <c r="D338" s="231" t="s">
        <v>152</v>
      </c>
      <c r="E338" s="232" t="s">
        <v>24</v>
      </c>
      <c r="F338" s="233" t="s">
        <v>444</v>
      </c>
      <c r="G338" s="230"/>
      <c r="H338" s="232" t="s">
        <v>24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152</v>
      </c>
      <c r="AU338" s="239" t="s">
        <v>83</v>
      </c>
      <c r="AV338" s="11" t="s">
        <v>81</v>
      </c>
      <c r="AW338" s="11" t="s">
        <v>37</v>
      </c>
      <c r="AX338" s="11" t="s">
        <v>73</v>
      </c>
      <c r="AY338" s="239" t="s">
        <v>143</v>
      </c>
    </row>
    <row r="339" s="12" customFormat="1">
      <c r="B339" s="240"/>
      <c r="C339" s="241"/>
      <c r="D339" s="231" t="s">
        <v>152</v>
      </c>
      <c r="E339" s="242" t="s">
        <v>24</v>
      </c>
      <c r="F339" s="243" t="s">
        <v>445</v>
      </c>
      <c r="G339" s="241"/>
      <c r="H339" s="244">
        <v>65.25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AT339" s="250" t="s">
        <v>152</v>
      </c>
      <c r="AU339" s="250" t="s">
        <v>83</v>
      </c>
      <c r="AV339" s="12" t="s">
        <v>83</v>
      </c>
      <c r="AW339" s="12" t="s">
        <v>37</v>
      </c>
      <c r="AX339" s="12" t="s">
        <v>73</v>
      </c>
      <c r="AY339" s="250" t="s">
        <v>143</v>
      </c>
    </row>
    <row r="340" s="12" customFormat="1">
      <c r="B340" s="240"/>
      <c r="C340" s="241"/>
      <c r="D340" s="231" t="s">
        <v>152</v>
      </c>
      <c r="E340" s="242" t="s">
        <v>24</v>
      </c>
      <c r="F340" s="243" t="s">
        <v>446</v>
      </c>
      <c r="G340" s="241"/>
      <c r="H340" s="244">
        <v>10.800000000000001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152</v>
      </c>
      <c r="AU340" s="250" t="s">
        <v>83</v>
      </c>
      <c r="AV340" s="12" t="s">
        <v>83</v>
      </c>
      <c r="AW340" s="12" t="s">
        <v>37</v>
      </c>
      <c r="AX340" s="12" t="s">
        <v>73</v>
      </c>
      <c r="AY340" s="250" t="s">
        <v>143</v>
      </c>
    </row>
    <row r="341" s="12" customFormat="1">
      <c r="B341" s="240"/>
      <c r="C341" s="241"/>
      <c r="D341" s="231" t="s">
        <v>152</v>
      </c>
      <c r="E341" s="242" t="s">
        <v>24</v>
      </c>
      <c r="F341" s="243" t="s">
        <v>447</v>
      </c>
      <c r="G341" s="241"/>
      <c r="H341" s="244">
        <v>12.15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AT341" s="250" t="s">
        <v>152</v>
      </c>
      <c r="AU341" s="250" t="s">
        <v>83</v>
      </c>
      <c r="AV341" s="12" t="s">
        <v>83</v>
      </c>
      <c r="AW341" s="12" t="s">
        <v>37</v>
      </c>
      <c r="AX341" s="12" t="s">
        <v>73</v>
      </c>
      <c r="AY341" s="250" t="s">
        <v>143</v>
      </c>
    </row>
    <row r="342" s="12" customFormat="1">
      <c r="B342" s="240"/>
      <c r="C342" s="241"/>
      <c r="D342" s="231" t="s">
        <v>152</v>
      </c>
      <c r="E342" s="242" t="s">
        <v>24</v>
      </c>
      <c r="F342" s="243" t="s">
        <v>448</v>
      </c>
      <c r="G342" s="241"/>
      <c r="H342" s="244">
        <v>21.75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AT342" s="250" t="s">
        <v>152</v>
      </c>
      <c r="AU342" s="250" t="s">
        <v>83</v>
      </c>
      <c r="AV342" s="12" t="s">
        <v>83</v>
      </c>
      <c r="AW342" s="12" t="s">
        <v>37</v>
      </c>
      <c r="AX342" s="12" t="s">
        <v>73</v>
      </c>
      <c r="AY342" s="250" t="s">
        <v>143</v>
      </c>
    </row>
    <row r="343" s="12" customFormat="1">
      <c r="B343" s="240"/>
      <c r="C343" s="241"/>
      <c r="D343" s="231" t="s">
        <v>152</v>
      </c>
      <c r="E343" s="242" t="s">
        <v>24</v>
      </c>
      <c r="F343" s="243" t="s">
        <v>449</v>
      </c>
      <c r="G343" s="241"/>
      <c r="H343" s="244">
        <v>6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AT343" s="250" t="s">
        <v>152</v>
      </c>
      <c r="AU343" s="250" t="s">
        <v>83</v>
      </c>
      <c r="AV343" s="12" t="s">
        <v>83</v>
      </c>
      <c r="AW343" s="12" t="s">
        <v>37</v>
      </c>
      <c r="AX343" s="12" t="s">
        <v>73</v>
      </c>
      <c r="AY343" s="250" t="s">
        <v>143</v>
      </c>
    </row>
    <row r="344" s="12" customFormat="1">
      <c r="B344" s="240"/>
      <c r="C344" s="241"/>
      <c r="D344" s="231" t="s">
        <v>152</v>
      </c>
      <c r="E344" s="242" t="s">
        <v>24</v>
      </c>
      <c r="F344" s="243" t="s">
        <v>450</v>
      </c>
      <c r="G344" s="241"/>
      <c r="H344" s="244">
        <v>3.4500000000000002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AT344" s="250" t="s">
        <v>152</v>
      </c>
      <c r="AU344" s="250" t="s">
        <v>83</v>
      </c>
      <c r="AV344" s="12" t="s">
        <v>83</v>
      </c>
      <c r="AW344" s="12" t="s">
        <v>37</v>
      </c>
      <c r="AX344" s="12" t="s">
        <v>73</v>
      </c>
      <c r="AY344" s="250" t="s">
        <v>143</v>
      </c>
    </row>
    <row r="345" s="11" customFormat="1">
      <c r="B345" s="229"/>
      <c r="C345" s="230"/>
      <c r="D345" s="231" t="s">
        <v>152</v>
      </c>
      <c r="E345" s="232" t="s">
        <v>24</v>
      </c>
      <c r="F345" s="233" t="s">
        <v>451</v>
      </c>
      <c r="G345" s="230"/>
      <c r="H345" s="232" t="s">
        <v>24</v>
      </c>
      <c r="I345" s="234"/>
      <c r="J345" s="230"/>
      <c r="K345" s="230"/>
      <c r="L345" s="235"/>
      <c r="M345" s="236"/>
      <c r="N345" s="237"/>
      <c r="O345" s="237"/>
      <c r="P345" s="237"/>
      <c r="Q345" s="237"/>
      <c r="R345" s="237"/>
      <c r="S345" s="237"/>
      <c r="T345" s="238"/>
      <c r="AT345" s="239" t="s">
        <v>152</v>
      </c>
      <c r="AU345" s="239" t="s">
        <v>83</v>
      </c>
      <c r="AV345" s="11" t="s">
        <v>81</v>
      </c>
      <c r="AW345" s="11" t="s">
        <v>37</v>
      </c>
      <c r="AX345" s="11" t="s">
        <v>73</v>
      </c>
      <c r="AY345" s="239" t="s">
        <v>143</v>
      </c>
    </row>
    <row r="346" s="12" customFormat="1">
      <c r="B346" s="240"/>
      <c r="C346" s="241"/>
      <c r="D346" s="231" t="s">
        <v>152</v>
      </c>
      <c r="E346" s="242" t="s">
        <v>24</v>
      </c>
      <c r="F346" s="243" t="s">
        <v>452</v>
      </c>
      <c r="G346" s="241"/>
      <c r="H346" s="244">
        <v>54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AT346" s="250" t="s">
        <v>152</v>
      </c>
      <c r="AU346" s="250" t="s">
        <v>83</v>
      </c>
      <c r="AV346" s="12" t="s">
        <v>83</v>
      </c>
      <c r="AW346" s="12" t="s">
        <v>37</v>
      </c>
      <c r="AX346" s="12" t="s">
        <v>73</v>
      </c>
      <c r="AY346" s="250" t="s">
        <v>143</v>
      </c>
    </row>
    <row r="347" s="12" customFormat="1">
      <c r="B347" s="240"/>
      <c r="C347" s="241"/>
      <c r="D347" s="231" t="s">
        <v>152</v>
      </c>
      <c r="E347" s="242" t="s">
        <v>24</v>
      </c>
      <c r="F347" s="243" t="s">
        <v>453</v>
      </c>
      <c r="G347" s="241"/>
      <c r="H347" s="244">
        <v>9.5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AT347" s="250" t="s">
        <v>152</v>
      </c>
      <c r="AU347" s="250" t="s">
        <v>83</v>
      </c>
      <c r="AV347" s="12" t="s">
        <v>83</v>
      </c>
      <c r="AW347" s="12" t="s">
        <v>37</v>
      </c>
      <c r="AX347" s="12" t="s">
        <v>73</v>
      </c>
      <c r="AY347" s="250" t="s">
        <v>143</v>
      </c>
    </row>
    <row r="348" s="12" customFormat="1">
      <c r="B348" s="240"/>
      <c r="C348" s="241"/>
      <c r="D348" s="231" t="s">
        <v>152</v>
      </c>
      <c r="E348" s="242" t="s">
        <v>24</v>
      </c>
      <c r="F348" s="243" t="s">
        <v>454</v>
      </c>
      <c r="G348" s="241"/>
      <c r="H348" s="244">
        <v>15.4</v>
      </c>
      <c r="I348" s="245"/>
      <c r="J348" s="241"/>
      <c r="K348" s="241"/>
      <c r="L348" s="246"/>
      <c r="M348" s="247"/>
      <c r="N348" s="248"/>
      <c r="O348" s="248"/>
      <c r="P348" s="248"/>
      <c r="Q348" s="248"/>
      <c r="R348" s="248"/>
      <c r="S348" s="248"/>
      <c r="T348" s="249"/>
      <c r="AT348" s="250" t="s">
        <v>152</v>
      </c>
      <c r="AU348" s="250" t="s">
        <v>83</v>
      </c>
      <c r="AV348" s="12" t="s">
        <v>83</v>
      </c>
      <c r="AW348" s="12" t="s">
        <v>37</v>
      </c>
      <c r="AX348" s="12" t="s">
        <v>73</v>
      </c>
      <c r="AY348" s="250" t="s">
        <v>143</v>
      </c>
    </row>
    <row r="349" s="12" customFormat="1">
      <c r="B349" s="240"/>
      <c r="C349" s="241"/>
      <c r="D349" s="231" t="s">
        <v>152</v>
      </c>
      <c r="E349" s="242" t="s">
        <v>24</v>
      </c>
      <c r="F349" s="243" t="s">
        <v>455</v>
      </c>
      <c r="G349" s="241"/>
      <c r="H349" s="244">
        <v>25.5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AT349" s="250" t="s">
        <v>152</v>
      </c>
      <c r="AU349" s="250" t="s">
        <v>83</v>
      </c>
      <c r="AV349" s="12" t="s">
        <v>83</v>
      </c>
      <c r="AW349" s="12" t="s">
        <v>37</v>
      </c>
      <c r="AX349" s="12" t="s">
        <v>73</v>
      </c>
      <c r="AY349" s="250" t="s">
        <v>143</v>
      </c>
    </row>
    <row r="350" s="12" customFormat="1">
      <c r="B350" s="240"/>
      <c r="C350" s="241"/>
      <c r="D350" s="231" t="s">
        <v>152</v>
      </c>
      <c r="E350" s="242" t="s">
        <v>24</v>
      </c>
      <c r="F350" s="243" t="s">
        <v>456</v>
      </c>
      <c r="G350" s="241"/>
      <c r="H350" s="244">
        <v>19.800000000000001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AT350" s="250" t="s">
        <v>152</v>
      </c>
      <c r="AU350" s="250" t="s">
        <v>83</v>
      </c>
      <c r="AV350" s="12" t="s">
        <v>83</v>
      </c>
      <c r="AW350" s="12" t="s">
        <v>37</v>
      </c>
      <c r="AX350" s="12" t="s">
        <v>73</v>
      </c>
      <c r="AY350" s="250" t="s">
        <v>143</v>
      </c>
    </row>
    <row r="351" s="12" customFormat="1">
      <c r="B351" s="240"/>
      <c r="C351" s="241"/>
      <c r="D351" s="231" t="s">
        <v>152</v>
      </c>
      <c r="E351" s="242" t="s">
        <v>24</v>
      </c>
      <c r="F351" s="243" t="s">
        <v>457</v>
      </c>
      <c r="G351" s="241"/>
      <c r="H351" s="244">
        <v>1.2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AT351" s="250" t="s">
        <v>152</v>
      </c>
      <c r="AU351" s="250" t="s">
        <v>83</v>
      </c>
      <c r="AV351" s="12" t="s">
        <v>83</v>
      </c>
      <c r="AW351" s="12" t="s">
        <v>37</v>
      </c>
      <c r="AX351" s="12" t="s">
        <v>73</v>
      </c>
      <c r="AY351" s="250" t="s">
        <v>143</v>
      </c>
    </row>
    <row r="352" s="12" customFormat="1">
      <c r="B352" s="240"/>
      <c r="C352" s="241"/>
      <c r="D352" s="231" t="s">
        <v>152</v>
      </c>
      <c r="E352" s="242" t="s">
        <v>24</v>
      </c>
      <c r="F352" s="243" t="s">
        <v>458</v>
      </c>
      <c r="G352" s="241"/>
      <c r="H352" s="244">
        <v>1.1000000000000001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AT352" s="250" t="s">
        <v>152</v>
      </c>
      <c r="AU352" s="250" t="s">
        <v>83</v>
      </c>
      <c r="AV352" s="12" t="s">
        <v>83</v>
      </c>
      <c r="AW352" s="12" t="s">
        <v>37</v>
      </c>
      <c r="AX352" s="12" t="s">
        <v>73</v>
      </c>
      <c r="AY352" s="250" t="s">
        <v>143</v>
      </c>
    </row>
    <row r="353" s="13" customFormat="1">
      <c r="B353" s="251"/>
      <c r="C353" s="252"/>
      <c r="D353" s="231" t="s">
        <v>152</v>
      </c>
      <c r="E353" s="253" t="s">
        <v>24</v>
      </c>
      <c r="F353" s="254" t="s">
        <v>155</v>
      </c>
      <c r="G353" s="252"/>
      <c r="H353" s="255">
        <v>245.90000000000001</v>
      </c>
      <c r="I353" s="256"/>
      <c r="J353" s="252"/>
      <c r="K353" s="252"/>
      <c r="L353" s="257"/>
      <c r="M353" s="258"/>
      <c r="N353" s="259"/>
      <c r="O353" s="259"/>
      <c r="P353" s="259"/>
      <c r="Q353" s="259"/>
      <c r="R353" s="259"/>
      <c r="S353" s="259"/>
      <c r="T353" s="260"/>
      <c r="AT353" s="261" t="s">
        <v>152</v>
      </c>
      <c r="AU353" s="261" t="s">
        <v>83</v>
      </c>
      <c r="AV353" s="13" t="s">
        <v>150</v>
      </c>
      <c r="AW353" s="13" t="s">
        <v>37</v>
      </c>
      <c r="AX353" s="13" t="s">
        <v>81</v>
      </c>
      <c r="AY353" s="261" t="s">
        <v>143</v>
      </c>
    </row>
    <row r="354" s="1" customFormat="1" ht="16.5" customHeight="1">
      <c r="B354" s="46"/>
      <c r="C354" s="262" t="s">
        <v>459</v>
      </c>
      <c r="D354" s="262" t="s">
        <v>235</v>
      </c>
      <c r="E354" s="263" t="s">
        <v>460</v>
      </c>
      <c r="F354" s="264" t="s">
        <v>461</v>
      </c>
      <c r="G354" s="265" t="s">
        <v>148</v>
      </c>
      <c r="H354" s="266">
        <v>57.283999999999999</v>
      </c>
      <c r="I354" s="267"/>
      <c r="J354" s="268">
        <f>ROUND(I354*H354,2)</f>
        <v>0</v>
      </c>
      <c r="K354" s="264" t="s">
        <v>149</v>
      </c>
      <c r="L354" s="269"/>
      <c r="M354" s="270" t="s">
        <v>24</v>
      </c>
      <c r="N354" s="271" t="s">
        <v>44</v>
      </c>
      <c r="O354" s="47"/>
      <c r="P354" s="226">
        <f>O354*H354</f>
        <v>0</v>
      </c>
      <c r="Q354" s="226">
        <v>0.00089999999999999998</v>
      </c>
      <c r="R354" s="226">
        <f>Q354*H354</f>
        <v>0.0515556</v>
      </c>
      <c r="S354" s="226">
        <v>0</v>
      </c>
      <c r="T354" s="227">
        <f>S354*H354</f>
        <v>0</v>
      </c>
      <c r="AR354" s="24" t="s">
        <v>191</v>
      </c>
      <c r="AT354" s="24" t="s">
        <v>235</v>
      </c>
      <c r="AU354" s="24" t="s">
        <v>83</v>
      </c>
      <c r="AY354" s="24" t="s">
        <v>143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24" t="s">
        <v>81</v>
      </c>
      <c r="BK354" s="228">
        <f>ROUND(I354*H354,2)</f>
        <v>0</v>
      </c>
      <c r="BL354" s="24" t="s">
        <v>150</v>
      </c>
      <c r="BM354" s="24" t="s">
        <v>462</v>
      </c>
    </row>
    <row r="355" s="11" customFormat="1">
      <c r="B355" s="229"/>
      <c r="C355" s="230"/>
      <c r="D355" s="231" t="s">
        <v>152</v>
      </c>
      <c r="E355" s="232" t="s">
        <v>24</v>
      </c>
      <c r="F355" s="233" t="s">
        <v>444</v>
      </c>
      <c r="G355" s="230"/>
      <c r="H355" s="232" t="s">
        <v>24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152</v>
      </c>
      <c r="AU355" s="239" t="s">
        <v>83</v>
      </c>
      <c r="AV355" s="11" t="s">
        <v>81</v>
      </c>
      <c r="AW355" s="11" t="s">
        <v>37</v>
      </c>
      <c r="AX355" s="11" t="s">
        <v>73</v>
      </c>
      <c r="AY355" s="239" t="s">
        <v>143</v>
      </c>
    </row>
    <row r="356" s="12" customFormat="1">
      <c r="B356" s="240"/>
      <c r="C356" s="241"/>
      <c r="D356" s="231" t="s">
        <v>152</v>
      </c>
      <c r="E356" s="242" t="s">
        <v>24</v>
      </c>
      <c r="F356" s="243" t="s">
        <v>463</v>
      </c>
      <c r="G356" s="241"/>
      <c r="H356" s="244">
        <v>5.9809999999999999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AT356" s="250" t="s">
        <v>152</v>
      </c>
      <c r="AU356" s="250" t="s">
        <v>83</v>
      </c>
      <c r="AV356" s="12" t="s">
        <v>83</v>
      </c>
      <c r="AW356" s="12" t="s">
        <v>37</v>
      </c>
      <c r="AX356" s="12" t="s">
        <v>73</v>
      </c>
      <c r="AY356" s="250" t="s">
        <v>143</v>
      </c>
    </row>
    <row r="357" s="12" customFormat="1">
      <c r="B357" s="240"/>
      <c r="C357" s="241"/>
      <c r="D357" s="231" t="s">
        <v>152</v>
      </c>
      <c r="E357" s="242" t="s">
        <v>24</v>
      </c>
      <c r="F357" s="243" t="s">
        <v>464</v>
      </c>
      <c r="G357" s="241"/>
      <c r="H357" s="244">
        <v>1.6499999999999999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152</v>
      </c>
      <c r="AU357" s="250" t="s">
        <v>83</v>
      </c>
      <c r="AV357" s="12" t="s">
        <v>83</v>
      </c>
      <c r="AW357" s="12" t="s">
        <v>37</v>
      </c>
      <c r="AX357" s="12" t="s">
        <v>73</v>
      </c>
      <c r="AY357" s="250" t="s">
        <v>143</v>
      </c>
    </row>
    <row r="358" s="12" customFormat="1">
      <c r="B358" s="240"/>
      <c r="C358" s="241"/>
      <c r="D358" s="231" t="s">
        <v>152</v>
      </c>
      <c r="E358" s="242" t="s">
        <v>24</v>
      </c>
      <c r="F358" s="243" t="s">
        <v>465</v>
      </c>
      <c r="G358" s="241"/>
      <c r="H358" s="244">
        <v>0.94899999999999995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AT358" s="250" t="s">
        <v>152</v>
      </c>
      <c r="AU358" s="250" t="s">
        <v>83</v>
      </c>
      <c r="AV358" s="12" t="s">
        <v>83</v>
      </c>
      <c r="AW358" s="12" t="s">
        <v>37</v>
      </c>
      <c r="AX358" s="12" t="s">
        <v>73</v>
      </c>
      <c r="AY358" s="250" t="s">
        <v>143</v>
      </c>
    </row>
    <row r="359" s="11" customFormat="1">
      <c r="B359" s="229"/>
      <c r="C359" s="230"/>
      <c r="D359" s="231" t="s">
        <v>152</v>
      </c>
      <c r="E359" s="232" t="s">
        <v>24</v>
      </c>
      <c r="F359" s="233" t="s">
        <v>451</v>
      </c>
      <c r="G359" s="230"/>
      <c r="H359" s="232" t="s">
        <v>24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AT359" s="239" t="s">
        <v>152</v>
      </c>
      <c r="AU359" s="239" t="s">
        <v>83</v>
      </c>
      <c r="AV359" s="11" t="s">
        <v>81</v>
      </c>
      <c r="AW359" s="11" t="s">
        <v>37</v>
      </c>
      <c r="AX359" s="11" t="s">
        <v>73</v>
      </c>
      <c r="AY359" s="239" t="s">
        <v>143</v>
      </c>
    </row>
    <row r="360" s="12" customFormat="1">
      <c r="B360" s="240"/>
      <c r="C360" s="241"/>
      <c r="D360" s="231" t="s">
        <v>152</v>
      </c>
      <c r="E360" s="242" t="s">
        <v>24</v>
      </c>
      <c r="F360" s="243" t="s">
        <v>466</v>
      </c>
      <c r="G360" s="241"/>
      <c r="H360" s="244">
        <v>20.789999999999999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152</v>
      </c>
      <c r="AU360" s="250" t="s">
        <v>83</v>
      </c>
      <c r="AV360" s="12" t="s">
        <v>83</v>
      </c>
      <c r="AW360" s="12" t="s">
        <v>37</v>
      </c>
      <c r="AX360" s="12" t="s">
        <v>73</v>
      </c>
      <c r="AY360" s="250" t="s">
        <v>143</v>
      </c>
    </row>
    <row r="361" s="12" customFormat="1">
      <c r="B361" s="240"/>
      <c r="C361" s="241"/>
      <c r="D361" s="231" t="s">
        <v>152</v>
      </c>
      <c r="E361" s="242" t="s">
        <v>24</v>
      </c>
      <c r="F361" s="243" t="s">
        <v>467</v>
      </c>
      <c r="G361" s="241"/>
      <c r="H361" s="244">
        <v>3.6579999999999999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AT361" s="250" t="s">
        <v>152</v>
      </c>
      <c r="AU361" s="250" t="s">
        <v>83</v>
      </c>
      <c r="AV361" s="12" t="s">
        <v>83</v>
      </c>
      <c r="AW361" s="12" t="s">
        <v>37</v>
      </c>
      <c r="AX361" s="12" t="s">
        <v>73</v>
      </c>
      <c r="AY361" s="250" t="s">
        <v>143</v>
      </c>
    </row>
    <row r="362" s="12" customFormat="1">
      <c r="B362" s="240"/>
      <c r="C362" s="241"/>
      <c r="D362" s="231" t="s">
        <v>152</v>
      </c>
      <c r="E362" s="242" t="s">
        <v>24</v>
      </c>
      <c r="F362" s="243" t="s">
        <v>468</v>
      </c>
      <c r="G362" s="241"/>
      <c r="H362" s="244">
        <v>5.9290000000000003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152</v>
      </c>
      <c r="AU362" s="250" t="s">
        <v>83</v>
      </c>
      <c r="AV362" s="12" t="s">
        <v>83</v>
      </c>
      <c r="AW362" s="12" t="s">
        <v>37</v>
      </c>
      <c r="AX362" s="12" t="s">
        <v>73</v>
      </c>
      <c r="AY362" s="250" t="s">
        <v>143</v>
      </c>
    </row>
    <row r="363" s="12" customFormat="1">
      <c r="B363" s="240"/>
      <c r="C363" s="241"/>
      <c r="D363" s="231" t="s">
        <v>152</v>
      </c>
      <c r="E363" s="242" t="s">
        <v>24</v>
      </c>
      <c r="F363" s="243" t="s">
        <v>469</v>
      </c>
      <c r="G363" s="241"/>
      <c r="H363" s="244">
        <v>9.8179999999999996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AT363" s="250" t="s">
        <v>152</v>
      </c>
      <c r="AU363" s="250" t="s">
        <v>83</v>
      </c>
      <c r="AV363" s="12" t="s">
        <v>83</v>
      </c>
      <c r="AW363" s="12" t="s">
        <v>37</v>
      </c>
      <c r="AX363" s="12" t="s">
        <v>73</v>
      </c>
      <c r="AY363" s="250" t="s">
        <v>143</v>
      </c>
    </row>
    <row r="364" s="12" customFormat="1">
      <c r="B364" s="240"/>
      <c r="C364" s="241"/>
      <c r="D364" s="231" t="s">
        <v>152</v>
      </c>
      <c r="E364" s="242" t="s">
        <v>24</v>
      </c>
      <c r="F364" s="243" t="s">
        <v>470</v>
      </c>
      <c r="G364" s="241"/>
      <c r="H364" s="244">
        <v>7.6230000000000002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152</v>
      </c>
      <c r="AU364" s="250" t="s">
        <v>83</v>
      </c>
      <c r="AV364" s="12" t="s">
        <v>83</v>
      </c>
      <c r="AW364" s="12" t="s">
        <v>37</v>
      </c>
      <c r="AX364" s="12" t="s">
        <v>73</v>
      </c>
      <c r="AY364" s="250" t="s">
        <v>143</v>
      </c>
    </row>
    <row r="365" s="12" customFormat="1">
      <c r="B365" s="240"/>
      <c r="C365" s="241"/>
      <c r="D365" s="231" t="s">
        <v>152</v>
      </c>
      <c r="E365" s="242" t="s">
        <v>24</v>
      </c>
      <c r="F365" s="243" t="s">
        <v>471</v>
      </c>
      <c r="G365" s="241"/>
      <c r="H365" s="244">
        <v>0.46200000000000002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AT365" s="250" t="s">
        <v>152</v>
      </c>
      <c r="AU365" s="250" t="s">
        <v>83</v>
      </c>
      <c r="AV365" s="12" t="s">
        <v>83</v>
      </c>
      <c r="AW365" s="12" t="s">
        <v>37</v>
      </c>
      <c r="AX365" s="12" t="s">
        <v>73</v>
      </c>
      <c r="AY365" s="250" t="s">
        <v>143</v>
      </c>
    </row>
    <row r="366" s="12" customFormat="1">
      <c r="B366" s="240"/>
      <c r="C366" s="241"/>
      <c r="D366" s="231" t="s">
        <v>152</v>
      </c>
      <c r="E366" s="242" t="s">
        <v>24</v>
      </c>
      <c r="F366" s="243" t="s">
        <v>472</v>
      </c>
      <c r="G366" s="241"/>
      <c r="H366" s="244">
        <v>0.42399999999999999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152</v>
      </c>
      <c r="AU366" s="250" t="s">
        <v>83</v>
      </c>
      <c r="AV366" s="12" t="s">
        <v>83</v>
      </c>
      <c r="AW366" s="12" t="s">
        <v>37</v>
      </c>
      <c r="AX366" s="12" t="s">
        <v>73</v>
      </c>
      <c r="AY366" s="250" t="s">
        <v>143</v>
      </c>
    </row>
    <row r="367" s="13" customFormat="1">
      <c r="B367" s="251"/>
      <c r="C367" s="252"/>
      <c r="D367" s="231" t="s">
        <v>152</v>
      </c>
      <c r="E367" s="253" t="s">
        <v>24</v>
      </c>
      <c r="F367" s="254" t="s">
        <v>155</v>
      </c>
      <c r="G367" s="252"/>
      <c r="H367" s="255">
        <v>57.283999999999999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AT367" s="261" t="s">
        <v>152</v>
      </c>
      <c r="AU367" s="261" t="s">
        <v>83</v>
      </c>
      <c r="AV367" s="13" t="s">
        <v>150</v>
      </c>
      <c r="AW367" s="13" t="s">
        <v>37</v>
      </c>
      <c r="AX367" s="13" t="s">
        <v>81</v>
      </c>
      <c r="AY367" s="261" t="s">
        <v>143</v>
      </c>
    </row>
    <row r="368" s="1" customFormat="1" ht="16.5" customHeight="1">
      <c r="B368" s="46"/>
      <c r="C368" s="262" t="s">
        <v>473</v>
      </c>
      <c r="D368" s="262" t="s">
        <v>235</v>
      </c>
      <c r="E368" s="263" t="s">
        <v>436</v>
      </c>
      <c r="F368" s="264" t="s">
        <v>437</v>
      </c>
      <c r="G368" s="265" t="s">
        <v>148</v>
      </c>
      <c r="H368" s="266">
        <v>24.254999999999999</v>
      </c>
      <c r="I368" s="267"/>
      <c r="J368" s="268">
        <f>ROUND(I368*H368,2)</f>
        <v>0</v>
      </c>
      <c r="K368" s="264" t="s">
        <v>149</v>
      </c>
      <c r="L368" s="269"/>
      <c r="M368" s="270" t="s">
        <v>24</v>
      </c>
      <c r="N368" s="271" t="s">
        <v>44</v>
      </c>
      <c r="O368" s="47"/>
      <c r="P368" s="226">
        <f>O368*H368</f>
        <v>0</v>
      </c>
      <c r="Q368" s="226">
        <v>0.0010499999999999999</v>
      </c>
      <c r="R368" s="226">
        <f>Q368*H368</f>
        <v>0.025467749999999997</v>
      </c>
      <c r="S368" s="226">
        <v>0</v>
      </c>
      <c r="T368" s="227">
        <f>S368*H368</f>
        <v>0</v>
      </c>
      <c r="AR368" s="24" t="s">
        <v>191</v>
      </c>
      <c r="AT368" s="24" t="s">
        <v>235</v>
      </c>
      <c r="AU368" s="24" t="s">
        <v>83</v>
      </c>
      <c r="AY368" s="24" t="s">
        <v>143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24" t="s">
        <v>81</v>
      </c>
      <c r="BK368" s="228">
        <f>ROUND(I368*H368,2)</f>
        <v>0</v>
      </c>
      <c r="BL368" s="24" t="s">
        <v>150</v>
      </c>
      <c r="BM368" s="24" t="s">
        <v>474</v>
      </c>
    </row>
    <row r="369" s="1" customFormat="1">
      <c r="B369" s="46"/>
      <c r="C369" s="74"/>
      <c r="D369" s="231" t="s">
        <v>296</v>
      </c>
      <c r="E369" s="74"/>
      <c r="F369" s="272" t="s">
        <v>432</v>
      </c>
      <c r="G369" s="74"/>
      <c r="H369" s="74"/>
      <c r="I369" s="187"/>
      <c r="J369" s="74"/>
      <c r="K369" s="74"/>
      <c r="L369" s="72"/>
      <c r="M369" s="273"/>
      <c r="N369" s="47"/>
      <c r="O369" s="47"/>
      <c r="P369" s="47"/>
      <c r="Q369" s="47"/>
      <c r="R369" s="47"/>
      <c r="S369" s="47"/>
      <c r="T369" s="95"/>
      <c r="AT369" s="24" t="s">
        <v>296</v>
      </c>
      <c r="AU369" s="24" t="s">
        <v>83</v>
      </c>
    </row>
    <row r="370" s="11" customFormat="1">
      <c r="B370" s="229"/>
      <c r="C370" s="230"/>
      <c r="D370" s="231" t="s">
        <v>152</v>
      </c>
      <c r="E370" s="232" t="s">
        <v>24</v>
      </c>
      <c r="F370" s="233" t="s">
        <v>475</v>
      </c>
      <c r="G370" s="230"/>
      <c r="H370" s="232" t="s">
        <v>24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152</v>
      </c>
      <c r="AU370" s="239" t="s">
        <v>83</v>
      </c>
      <c r="AV370" s="11" t="s">
        <v>81</v>
      </c>
      <c r="AW370" s="11" t="s">
        <v>37</v>
      </c>
      <c r="AX370" s="11" t="s">
        <v>73</v>
      </c>
      <c r="AY370" s="239" t="s">
        <v>143</v>
      </c>
    </row>
    <row r="371" s="12" customFormat="1">
      <c r="B371" s="240"/>
      <c r="C371" s="241"/>
      <c r="D371" s="231" t="s">
        <v>152</v>
      </c>
      <c r="E371" s="242" t="s">
        <v>24</v>
      </c>
      <c r="F371" s="243" t="s">
        <v>476</v>
      </c>
      <c r="G371" s="241"/>
      <c r="H371" s="244">
        <v>17.943999999999999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AT371" s="250" t="s">
        <v>152</v>
      </c>
      <c r="AU371" s="250" t="s">
        <v>83</v>
      </c>
      <c r="AV371" s="12" t="s">
        <v>83</v>
      </c>
      <c r="AW371" s="12" t="s">
        <v>37</v>
      </c>
      <c r="AX371" s="12" t="s">
        <v>73</v>
      </c>
      <c r="AY371" s="250" t="s">
        <v>143</v>
      </c>
    </row>
    <row r="372" s="12" customFormat="1">
      <c r="B372" s="240"/>
      <c r="C372" s="241"/>
      <c r="D372" s="231" t="s">
        <v>152</v>
      </c>
      <c r="E372" s="242" t="s">
        <v>24</v>
      </c>
      <c r="F372" s="243" t="s">
        <v>477</v>
      </c>
      <c r="G372" s="241"/>
      <c r="H372" s="244">
        <v>2.9700000000000002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AT372" s="250" t="s">
        <v>152</v>
      </c>
      <c r="AU372" s="250" t="s">
        <v>83</v>
      </c>
      <c r="AV372" s="12" t="s">
        <v>83</v>
      </c>
      <c r="AW372" s="12" t="s">
        <v>37</v>
      </c>
      <c r="AX372" s="12" t="s">
        <v>73</v>
      </c>
      <c r="AY372" s="250" t="s">
        <v>143</v>
      </c>
    </row>
    <row r="373" s="12" customFormat="1">
      <c r="B373" s="240"/>
      <c r="C373" s="241"/>
      <c r="D373" s="231" t="s">
        <v>152</v>
      </c>
      <c r="E373" s="242" t="s">
        <v>24</v>
      </c>
      <c r="F373" s="243" t="s">
        <v>478</v>
      </c>
      <c r="G373" s="241"/>
      <c r="H373" s="244">
        <v>3.3410000000000002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AT373" s="250" t="s">
        <v>152</v>
      </c>
      <c r="AU373" s="250" t="s">
        <v>83</v>
      </c>
      <c r="AV373" s="12" t="s">
        <v>83</v>
      </c>
      <c r="AW373" s="12" t="s">
        <v>37</v>
      </c>
      <c r="AX373" s="12" t="s">
        <v>73</v>
      </c>
      <c r="AY373" s="250" t="s">
        <v>143</v>
      </c>
    </row>
    <row r="374" s="13" customFormat="1">
      <c r="B374" s="251"/>
      <c r="C374" s="252"/>
      <c r="D374" s="231" t="s">
        <v>152</v>
      </c>
      <c r="E374" s="253" t="s">
        <v>24</v>
      </c>
      <c r="F374" s="254" t="s">
        <v>155</v>
      </c>
      <c r="G374" s="252"/>
      <c r="H374" s="255">
        <v>24.254999999999999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AT374" s="261" t="s">
        <v>152</v>
      </c>
      <c r="AU374" s="261" t="s">
        <v>83</v>
      </c>
      <c r="AV374" s="13" t="s">
        <v>150</v>
      </c>
      <c r="AW374" s="13" t="s">
        <v>37</v>
      </c>
      <c r="AX374" s="13" t="s">
        <v>81</v>
      </c>
      <c r="AY374" s="261" t="s">
        <v>143</v>
      </c>
    </row>
    <row r="375" s="1" customFormat="1" ht="16.5" customHeight="1">
      <c r="B375" s="46"/>
      <c r="C375" s="217" t="s">
        <v>479</v>
      </c>
      <c r="D375" s="217" t="s">
        <v>145</v>
      </c>
      <c r="E375" s="218" t="s">
        <v>480</v>
      </c>
      <c r="F375" s="219" t="s">
        <v>481</v>
      </c>
      <c r="G375" s="220" t="s">
        <v>174</v>
      </c>
      <c r="H375" s="221">
        <v>136.90000000000001</v>
      </c>
      <c r="I375" s="222"/>
      <c r="J375" s="223">
        <f>ROUND(I375*H375,2)</f>
        <v>0</v>
      </c>
      <c r="K375" s="219" t="s">
        <v>482</v>
      </c>
      <c r="L375" s="72"/>
      <c r="M375" s="224" t="s">
        <v>24</v>
      </c>
      <c r="N375" s="225" t="s">
        <v>44</v>
      </c>
      <c r="O375" s="47"/>
      <c r="P375" s="226">
        <f>O375*H375</f>
        <v>0</v>
      </c>
      <c r="Q375" s="226">
        <v>6.0000000000000002E-05</v>
      </c>
      <c r="R375" s="226">
        <f>Q375*H375</f>
        <v>0.0082140000000000008</v>
      </c>
      <c r="S375" s="226">
        <v>0</v>
      </c>
      <c r="T375" s="227">
        <f>S375*H375</f>
        <v>0</v>
      </c>
      <c r="AR375" s="24" t="s">
        <v>150</v>
      </c>
      <c r="AT375" s="24" t="s">
        <v>145</v>
      </c>
      <c r="AU375" s="24" t="s">
        <v>83</v>
      </c>
      <c r="AY375" s="24" t="s">
        <v>143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24" t="s">
        <v>81</v>
      </c>
      <c r="BK375" s="228">
        <f>ROUND(I375*H375,2)</f>
        <v>0</v>
      </c>
      <c r="BL375" s="24" t="s">
        <v>150</v>
      </c>
      <c r="BM375" s="24" t="s">
        <v>483</v>
      </c>
    </row>
    <row r="376" s="11" customFormat="1">
      <c r="B376" s="229"/>
      <c r="C376" s="230"/>
      <c r="D376" s="231" t="s">
        <v>152</v>
      </c>
      <c r="E376" s="232" t="s">
        <v>24</v>
      </c>
      <c r="F376" s="233" t="s">
        <v>484</v>
      </c>
      <c r="G376" s="230"/>
      <c r="H376" s="232" t="s">
        <v>24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152</v>
      </c>
      <c r="AU376" s="239" t="s">
        <v>83</v>
      </c>
      <c r="AV376" s="11" t="s">
        <v>81</v>
      </c>
      <c r="AW376" s="11" t="s">
        <v>37</v>
      </c>
      <c r="AX376" s="11" t="s">
        <v>73</v>
      </c>
      <c r="AY376" s="239" t="s">
        <v>143</v>
      </c>
    </row>
    <row r="377" s="12" customFormat="1">
      <c r="B377" s="240"/>
      <c r="C377" s="241"/>
      <c r="D377" s="231" t="s">
        <v>152</v>
      </c>
      <c r="E377" s="242" t="s">
        <v>24</v>
      </c>
      <c r="F377" s="243" t="s">
        <v>485</v>
      </c>
      <c r="G377" s="241"/>
      <c r="H377" s="244">
        <v>136.90000000000001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AT377" s="250" t="s">
        <v>152</v>
      </c>
      <c r="AU377" s="250" t="s">
        <v>83</v>
      </c>
      <c r="AV377" s="12" t="s">
        <v>83</v>
      </c>
      <c r="AW377" s="12" t="s">
        <v>37</v>
      </c>
      <c r="AX377" s="12" t="s">
        <v>73</v>
      </c>
      <c r="AY377" s="250" t="s">
        <v>143</v>
      </c>
    </row>
    <row r="378" s="13" customFormat="1">
      <c r="B378" s="251"/>
      <c r="C378" s="252"/>
      <c r="D378" s="231" t="s">
        <v>152</v>
      </c>
      <c r="E378" s="253" t="s">
        <v>24</v>
      </c>
      <c r="F378" s="254" t="s">
        <v>155</v>
      </c>
      <c r="G378" s="252"/>
      <c r="H378" s="255">
        <v>136.90000000000001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AT378" s="261" t="s">
        <v>152</v>
      </c>
      <c r="AU378" s="261" t="s">
        <v>83</v>
      </c>
      <c r="AV378" s="13" t="s">
        <v>150</v>
      </c>
      <c r="AW378" s="13" t="s">
        <v>37</v>
      </c>
      <c r="AX378" s="13" t="s">
        <v>81</v>
      </c>
      <c r="AY378" s="261" t="s">
        <v>143</v>
      </c>
    </row>
    <row r="379" s="1" customFormat="1" ht="16.5" customHeight="1">
      <c r="B379" s="46"/>
      <c r="C379" s="262" t="s">
        <v>486</v>
      </c>
      <c r="D379" s="262" t="s">
        <v>235</v>
      </c>
      <c r="E379" s="263" t="s">
        <v>487</v>
      </c>
      <c r="F379" s="264" t="s">
        <v>488</v>
      </c>
      <c r="G379" s="265" t="s">
        <v>174</v>
      </c>
      <c r="H379" s="266">
        <v>150.59</v>
      </c>
      <c r="I379" s="267"/>
      <c r="J379" s="268">
        <f>ROUND(I379*H379,2)</f>
        <v>0</v>
      </c>
      <c r="K379" s="264" t="s">
        <v>24</v>
      </c>
      <c r="L379" s="269"/>
      <c r="M379" s="270" t="s">
        <v>24</v>
      </c>
      <c r="N379" s="271" t="s">
        <v>44</v>
      </c>
      <c r="O379" s="47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AR379" s="24" t="s">
        <v>191</v>
      </c>
      <c r="AT379" s="24" t="s">
        <v>235</v>
      </c>
      <c r="AU379" s="24" t="s">
        <v>83</v>
      </c>
      <c r="AY379" s="24" t="s">
        <v>143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24" t="s">
        <v>81</v>
      </c>
      <c r="BK379" s="228">
        <f>ROUND(I379*H379,2)</f>
        <v>0</v>
      </c>
      <c r="BL379" s="24" t="s">
        <v>150</v>
      </c>
      <c r="BM379" s="24" t="s">
        <v>489</v>
      </c>
    </row>
    <row r="380" s="11" customFormat="1">
      <c r="B380" s="229"/>
      <c r="C380" s="230"/>
      <c r="D380" s="231" t="s">
        <v>152</v>
      </c>
      <c r="E380" s="232" t="s">
        <v>24</v>
      </c>
      <c r="F380" s="233" t="s">
        <v>261</v>
      </c>
      <c r="G380" s="230"/>
      <c r="H380" s="232" t="s">
        <v>24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AT380" s="239" t="s">
        <v>152</v>
      </c>
      <c r="AU380" s="239" t="s">
        <v>83</v>
      </c>
      <c r="AV380" s="11" t="s">
        <v>81</v>
      </c>
      <c r="AW380" s="11" t="s">
        <v>37</v>
      </c>
      <c r="AX380" s="11" t="s">
        <v>73</v>
      </c>
      <c r="AY380" s="239" t="s">
        <v>143</v>
      </c>
    </row>
    <row r="381" s="12" customFormat="1">
      <c r="B381" s="240"/>
      <c r="C381" s="241"/>
      <c r="D381" s="231" t="s">
        <v>152</v>
      </c>
      <c r="E381" s="242" t="s">
        <v>24</v>
      </c>
      <c r="F381" s="243" t="s">
        <v>490</v>
      </c>
      <c r="G381" s="241"/>
      <c r="H381" s="244">
        <v>150.59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AT381" s="250" t="s">
        <v>152</v>
      </c>
      <c r="AU381" s="250" t="s">
        <v>83</v>
      </c>
      <c r="AV381" s="12" t="s">
        <v>83</v>
      </c>
      <c r="AW381" s="12" t="s">
        <v>37</v>
      </c>
      <c r="AX381" s="12" t="s">
        <v>73</v>
      </c>
      <c r="AY381" s="250" t="s">
        <v>143</v>
      </c>
    </row>
    <row r="382" s="13" customFormat="1">
      <c r="B382" s="251"/>
      <c r="C382" s="252"/>
      <c r="D382" s="231" t="s">
        <v>152</v>
      </c>
      <c r="E382" s="253" t="s">
        <v>24</v>
      </c>
      <c r="F382" s="254" t="s">
        <v>155</v>
      </c>
      <c r="G382" s="252"/>
      <c r="H382" s="255">
        <v>150.59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AT382" s="261" t="s">
        <v>152</v>
      </c>
      <c r="AU382" s="261" t="s">
        <v>83</v>
      </c>
      <c r="AV382" s="13" t="s">
        <v>150</v>
      </c>
      <c r="AW382" s="13" t="s">
        <v>37</v>
      </c>
      <c r="AX382" s="13" t="s">
        <v>81</v>
      </c>
      <c r="AY382" s="261" t="s">
        <v>143</v>
      </c>
    </row>
    <row r="383" s="1" customFormat="1" ht="25.5" customHeight="1">
      <c r="B383" s="46"/>
      <c r="C383" s="217" t="s">
        <v>491</v>
      </c>
      <c r="D383" s="217" t="s">
        <v>145</v>
      </c>
      <c r="E383" s="218" t="s">
        <v>492</v>
      </c>
      <c r="F383" s="219" t="s">
        <v>493</v>
      </c>
      <c r="G383" s="220" t="s">
        <v>148</v>
      </c>
      <c r="H383" s="221">
        <v>2486.1100000000001</v>
      </c>
      <c r="I383" s="222"/>
      <c r="J383" s="223">
        <f>ROUND(I383*H383,2)</f>
        <v>0</v>
      </c>
      <c r="K383" s="219" t="s">
        <v>149</v>
      </c>
      <c r="L383" s="72"/>
      <c r="M383" s="224" t="s">
        <v>24</v>
      </c>
      <c r="N383" s="225" t="s">
        <v>44</v>
      </c>
      <c r="O383" s="47"/>
      <c r="P383" s="226">
        <f>O383*H383</f>
        <v>0</v>
      </c>
      <c r="Q383" s="226">
        <v>0.029870000000000001</v>
      </c>
      <c r="R383" s="226">
        <f>Q383*H383</f>
        <v>74.260105700000011</v>
      </c>
      <c r="S383" s="226">
        <v>0</v>
      </c>
      <c r="T383" s="227">
        <f>S383*H383</f>
        <v>0</v>
      </c>
      <c r="AR383" s="24" t="s">
        <v>150</v>
      </c>
      <c r="AT383" s="24" t="s">
        <v>145</v>
      </c>
      <c r="AU383" s="24" t="s">
        <v>83</v>
      </c>
      <c r="AY383" s="24" t="s">
        <v>143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24" t="s">
        <v>81</v>
      </c>
      <c r="BK383" s="228">
        <f>ROUND(I383*H383,2)</f>
        <v>0</v>
      </c>
      <c r="BL383" s="24" t="s">
        <v>150</v>
      </c>
      <c r="BM383" s="24" t="s">
        <v>494</v>
      </c>
    </row>
    <row r="384" s="1" customFormat="1">
      <c r="B384" s="46"/>
      <c r="C384" s="74"/>
      <c r="D384" s="231" t="s">
        <v>296</v>
      </c>
      <c r="E384" s="74"/>
      <c r="F384" s="272" t="s">
        <v>495</v>
      </c>
      <c r="G384" s="74"/>
      <c r="H384" s="74"/>
      <c r="I384" s="187"/>
      <c r="J384" s="74"/>
      <c r="K384" s="74"/>
      <c r="L384" s="72"/>
      <c r="M384" s="273"/>
      <c r="N384" s="47"/>
      <c r="O384" s="47"/>
      <c r="P384" s="47"/>
      <c r="Q384" s="47"/>
      <c r="R384" s="47"/>
      <c r="S384" s="47"/>
      <c r="T384" s="95"/>
      <c r="AT384" s="24" t="s">
        <v>296</v>
      </c>
      <c r="AU384" s="24" t="s">
        <v>83</v>
      </c>
    </row>
    <row r="385" s="11" customFormat="1">
      <c r="B385" s="229"/>
      <c r="C385" s="230"/>
      <c r="D385" s="231" t="s">
        <v>152</v>
      </c>
      <c r="E385" s="232" t="s">
        <v>24</v>
      </c>
      <c r="F385" s="233" t="s">
        <v>396</v>
      </c>
      <c r="G385" s="230"/>
      <c r="H385" s="232" t="s">
        <v>24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152</v>
      </c>
      <c r="AU385" s="239" t="s">
        <v>83</v>
      </c>
      <c r="AV385" s="11" t="s">
        <v>81</v>
      </c>
      <c r="AW385" s="11" t="s">
        <v>37</v>
      </c>
      <c r="AX385" s="11" t="s">
        <v>73</v>
      </c>
      <c r="AY385" s="239" t="s">
        <v>143</v>
      </c>
    </row>
    <row r="386" s="12" customFormat="1">
      <c r="B386" s="240"/>
      <c r="C386" s="241"/>
      <c r="D386" s="231" t="s">
        <v>152</v>
      </c>
      <c r="E386" s="242" t="s">
        <v>24</v>
      </c>
      <c r="F386" s="243" t="s">
        <v>397</v>
      </c>
      <c r="G386" s="241"/>
      <c r="H386" s="244">
        <v>2039.81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AT386" s="250" t="s">
        <v>152</v>
      </c>
      <c r="AU386" s="250" t="s">
        <v>83</v>
      </c>
      <c r="AV386" s="12" t="s">
        <v>83</v>
      </c>
      <c r="AW386" s="12" t="s">
        <v>37</v>
      </c>
      <c r="AX386" s="12" t="s">
        <v>73</v>
      </c>
      <c r="AY386" s="250" t="s">
        <v>143</v>
      </c>
    </row>
    <row r="387" s="12" customFormat="1">
      <c r="B387" s="240"/>
      <c r="C387" s="241"/>
      <c r="D387" s="231" t="s">
        <v>152</v>
      </c>
      <c r="E387" s="242" t="s">
        <v>24</v>
      </c>
      <c r="F387" s="243" t="s">
        <v>398</v>
      </c>
      <c r="G387" s="241"/>
      <c r="H387" s="244">
        <v>-98.834000000000003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152</v>
      </c>
      <c r="AU387" s="250" t="s">
        <v>83</v>
      </c>
      <c r="AV387" s="12" t="s">
        <v>83</v>
      </c>
      <c r="AW387" s="12" t="s">
        <v>37</v>
      </c>
      <c r="AX387" s="12" t="s">
        <v>73</v>
      </c>
      <c r="AY387" s="250" t="s">
        <v>143</v>
      </c>
    </row>
    <row r="388" s="12" customFormat="1">
      <c r="B388" s="240"/>
      <c r="C388" s="241"/>
      <c r="D388" s="231" t="s">
        <v>152</v>
      </c>
      <c r="E388" s="242" t="s">
        <v>24</v>
      </c>
      <c r="F388" s="243" t="s">
        <v>399</v>
      </c>
      <c r="G388" s="241"/>
      <c r="H388" s="244">
        <v>-96.379999999999995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AT388" s="250" t="s">
        <v>152</v>
      </c>
      <c r="AU388" s="250" t="s">
        <v>83</v>
      </c>
      <c r="AV388" s="12" t="s">
        <v>83</v>
      </c>
      <c r="AW388" s="12" t="s">
        <v>37</v>
      </c>
      <c r="AX388" s="12" t="s">
        <v>73</v>
      </c>
      <c r="AY388" s="250" t="s">
        <v>143</v>
      </c>
    </row>
    <row r="389" s="12" customFormat="1">
      <c r="B389" s="240"/>
      <c r="C389" s="241"/>
      <c r="D389" s="231" t="s">
        <v>152</v>
      </c>
      <c r="E389" s="242" t="s">
        <v>24</v>
      </c>
      <c r="F389" s="243" t="s">
        <v>400</v>
      </c>
      <c r="G389" s="241"/>
      <c r="H389" s="244">
        <v>-111.17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AT389" s="250" t="s">
        <v>152</v>
      </c>
      <c r="AU389" s="250" t="s">
        <v>83</v>
      </c>
      <c r="AV389" s="12" t="s">
        <v>83</v>
      </c>
      <c r="AW389" s="12" t="s">
        <v>37</v>
      </c>
      <c r="AX389" s="12" t="s">
        <v>73</v>
      </c>
      <c r="AY389" s="250" t="s">
        <v>143</v>
      </c>
    </row>
    <row r="390" s="11" customFormat="1">
      <c r="B390" s="229"/>
      <c r="C390" s="230"/>
      <c r="D390" s="231" t="s">
        <v>152</v>
      </c>
      <c r="E390" s="232" t="s">
        <v>24</v>
      </c>
      <c r="F390" s="233" t="s">
        <v>401</v>
      </c>
      <c r="G390" s="230"/>
      <c r="H390" s="232" t="s">
        <v>24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152</v>
      </c>
      <c r="AU390" s="239" t="s">
        <v>83</v>
      </c>
      <c r="AV390" s="11" t="s">
        <v>81</v>
      </c>
      <c r="AW390" s="11" t="s">
        <v>37</v>
      </c>
      <c r="AX390" s="11" t="s">
        <v>73</v>
      </c>
      <c r="AY390" s="239" t="s">
        <v>143</v>
      </c>
    </row>
    <row r="391" s="12" customFormat="1">
      <c r="B391" s="240"/>
      <c r="C391" s="241"/>
      <c r="D391" s="231" t="s">
        <v>152</v>
      </c>
      <c r="E391" s="242" t="s">
        <v>24</v>
      </c>
      <c r="F391" s="243" t="s">
        <v>402</v>
      </c>
      <c r="G391" s="241"/>
      <c r="H391" s="244">
        <v>104.58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AT391" s="250" t="s">
        <v>152</v>
      </c>
      <c r="AU391" s="250" t="s">
        <v>83</v>
      </c>
      <c r="AV391" s="12" t="s">
        <v>83</v>
      </c>
      <c r="AW391" s="12" t="s">
        <v>37</v>
      </c>
      <c r="AX391" s="12" t="s">
        <v>73</v>
      </c>
      <c r="AY391" s="250" t="s">
        <v>143</v>
      </c>
    </row>
    <row r="392" s="12" customFormat="1">
      <c r="B392" s="240"/>
      <c r="C392" s="241"/>
      <c r="D392" s="231" t="s">
        <v>152</v>
      </c>
      <c r="E392" s="242" t="s">
        <v>24</v>
      </c>
      <c r="F392" s="243" t="s">
        <v>403</v>
      </c>
      <c r="G392" s="241"/>
      <c r="H392" s="244">
        <v>18.620000000000001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AT392" s="250" t="s">
        <v>152</v>
      </c>
      <c r="AU392" s="250" t="s">
        <v>83</v>
      </c>
      <c r="AV392" s="12" t="s">
        <v>83</v>
      </c>
      <c r="AW392" s="12" t="s">
        <v>37</v>
      </c>
      <c r="AX392" s="12" t="s">
        <v>73</v>
      </c>
      <c r="AY392" s="250" t="s">
        <v>143</v>
      </c>
    </row>
    <row r="393" s="12" customFormat="1">
      <c r="B393" s="240"/>
      <c r="C393" s="241"/>
      <c r="D393" s="231" t="s">
        <v>152</v>
      </c>
      <c r="E393" s="242" t="s">
        <v>24</v>
      </c>
      <c r="F393" s="243" t="s">
        <v>404</v>
      </c>
      <c r="G393" s="241"/>
      <c r="H393" s="244">
        <v>33.810000000000002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AT393" s="250" t="s">
        <v>152</v>
      </c>
      <c r="AU393" s="250" t="s">
        <v>83</v>
      </c>
      <c r="AV393" s="12" t="s">
        <v>83</v>
      </c>
      <c r="AW393" s="12" t="s">
        <v>37</v>
      </c>
      <c r="AX393" s="12" t="s">
        <v>73</v>
      </c>
      <c r="AY393" s="250" t="s">
        <v>143</v>
      </c>
    </row>
    <row r="394" s="12" customFormat="1">
      <c r="B394" s="240"/>
      <c r="C394" s="241"/>
      <c r="D394" s="231" t="s">
        <v>152</v>
      </c>
      <c r="E394" s="242" t="s">
        <v>24</v>
      </c>
      <c r="F394" s="243" t="s">
        <v>405</v>
      </c>
      <c r="G394" s="241"/>
      <c r="H394" s="244">
        <v>49.384999999999998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AT394" s="250" t="s">
        <v>152</v>
      </c>
      <c r="AU394" s="250" t="s">
        <v>83</v>
      </c>
      <c r="AV394" s="12" t="s">
        <v>83</v>
      </c>
      <c r="AW394" s="12" t="s">
        <v>37</v>
      </c>
      <c r="AX394" s="12" t="s">
        <v>73</v>
      </c>
      <c r="AY394" s="250" t="s">
        <v>143</v>
      </c>
    </row>
    <row r="395" s="12" customFormat="1">
      <c r="B395" s="240"/>
      <c r="C395" s="241"/>
      <c r="D395" s="231" t="s">
        <v>152</v>
      </c>
      <c r="E395" s="242" t="s">
        <v>24</v>
      </c>
      <c r="F395" s="243" t="s">
        <v>406</v>
      </c>
      <c r="G395" s="241"/>
      <c r="H395" s="244">
        <v>43.469999999999999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AT395" s="250" t="s">
        <v>152</v>
      </c>
      <c r="AU395" s="250" t="s">
        <v>83</v>
      </c>
      <c r="AV395" s="12" t="s">
        <v>83</v>
      </c>
      <c r="AW395" s="12" t="s">
        <v>37</v>
      </c>
      <c r="AX395" s="12" t="s">
        <v>73</v>
      </c>
      <c r="AY395" s="250" t="s">
        <v>143</v>
      </c>
    </row>
    <row r="396" s="12" customFormat="1">
      <c r="B396" s="240"/>
      <c r="C396" s="241"/>
      <c r="D396" s="231" t="s">
        <v>152</v>
      </c>
      <c r="E396" s="242" t="s">
        <v>24</v>
      </c>
      <c r="F396" s="243" t="s">
        <v>407</v>
      </c>
      <c r="G396" s="241"/>
      <c r="H396" s="244">
        <v>3.7730000000000001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AT396" s="250" t="s">
        <v>152</v>
      </c>
      <c r="AU396" s="250" t="s">
        <v>83</v>
      </c>
      <c r="AV396" s="12" t="s">
        <v>83</v>
      </c>
      <c r="AW396" s="12" t="s">
        <v>37</v>
      </c>
      <c r="AX396" s="12" t="s">
        <v>73</v>
      </c>
      <c r="AY396" s="250" t="s">
        <v>143</v>
      </c>
    </row>
    <row r="397" s="12" customFormat="1">
      <c r="B397" s="240"/>
      <c r="C397" s="241"/>
      <c r="D397" s="231" t="s">
        <v>152</v>
      </c>
      <c r="E397" s="242" t="s">
        <v>24</v>
      </c>
      <c r="F397" s="243" t="s">
        <v>408</v>
      </c>
      <c r="G397" s="241"/>
      <c r="H397" s="244">
        <v>1.9950000000000001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AT397" s="250" t="s">
        <v>152</v>
      </c>
      <c r="AU397" s="250" t="s">
        <v>83</v>
      </c>
      <c r="AV397" s="12" t="s">
        <v>83</v>
      </c>
      <c r="AW397" s="12" t="s">
        <v>37</v>
      </c>
      <c r="AX397" s="12" t="s">
        <v>73</v>
      </c>
      <c r="AY397" s="250" t="s">
        <v>143</v>
      </c>
    </row>
    <row r="398" s="14" customFormat="1">
      <c r="B398" s="274"/>
      <c r="C398" s="275"/>
      <c r="D398" s="231" t="s">
        <v>152</v>
      </c>
      <c r="E398" s="276" t="s">
        <v>24</v>
      </c>
      <c r="F398" s="277" t="s">
        <v>409</v>
      </c>
      <c r="G398" s="275"/>
      <c r="H398" s="278">
        <v>1989.059</v>
      </c>
      <c r="I398" s="279"/>
      <c r="J398" s="275"/>
      <c r="K398" s="275"/>
      <c r="L398" s="280"/>
      <c r="M398" s="281"/>
      <c r="N398" s="282"/>
      <c r="O398" s="282"/>
      <c r="P398" s="282"/>
      <c r="Q398" s="282"/>
      <c r="R398" s="282"/>
      <c r="S398" s="282"/>
      <c r="T398" s="283"/>
      <c r="AT398" s="284" t="s">
        <v>152</v>
      </c>
      <c r="AU398" s="284" t="s">
        <v>83</v>
      </c>
      <c r="AV398" s="14" t="s">
        <v>160</v>
      </c>
      <c r="AW398" s="14" t="s">
        <v>37</v>
      </c>
      <c r="AX398" s="14" t="s">
        <v>73</v>
      </c>
      <c r="AY398" s="284" t="s">
        <v>143</v>
      </c>
    </row>
    <row r="399" s="11" customFormat="1">
      <c r="B399" s="229"/>
      <c r="C399" s="230"/>
      <c r="D399" s="231" t="s">
        <v>152</v>
      </c>
      <c r="E399" s="232" t="s">
        <v>24</v>
      </c>
      <c r="F399" s="233" t="s">
        <v>410</v>
      </c>
      <c r="G399" s="230"/>
      <c r="H399" s="232" t="s">
        <v>24</v>
      </c>
      <c r="I399" s="234"/>
      <c r="J399" s="230"/>
      <c r="K399" s="230"/>
      <c r="L399" s="235"/>
      <c r="M399" s="236"/>
      <c r="N399" s="237"/>
      <c r="O399" s="237"/>
      <c r="P399" s="237"/>
      <c r="Q399" s="237"/>
      <c r="R399" s="237"/>
      <c r="S399" s="237"/>
      <c r="T399" s="238"/>
      <c r="AT399" s="239" t="s">
        <v>152</v>
      </c>
      <c r="AU399" s="239" t="s">
        <v>83</v>
      </c>
      <c r="AV399" s="11" t="s">
        <v>81</v>
      </c>
      <c r="AW399" s="11" t="s">
        <v>37</v>
      </c>
      <c r="AX399" s="11" t="s">
        <v>73</v>
      </c>
      <c r="AY399" s="239" t="s">
        <v>143</v>
      </c>
    </row>
    <row r="400" s="11" customFormat="1">
      <c r="B400" s="229"/>
      <c r="C400" s="230"/>
      <c r="D400" s="231" t="s">
        <v>152</v>
      </c>
      <c r="E400" s="232" t="s">
        <v>24</v>
      </c>
      <c r="F400" s="233" t="s">
        <v>411</v>
      </c>
      <c r="G400" s="230"/>
      <c r="H400" s="232" t="s">
        <v>24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152</v>
      </c>
      <c r="AU400" s="239" t="s">
        <v>83</v>
      </c>
      <c r="AV400" s="11" t="s">
        <v>81</v>
      </c>
      <c r="AW400" s="11" t="s">
        <v>37</v>
      </c>
      <c r="AX400" s="11" t="s">
        <v>73</v>
      </c>
      <c r="AY400" s="239" t="s">
        <v>143</v>
      </c>
    </row>
    <row r="401" s="12" customFormat="1">
      <c r="B401" s="240"/>
      <c r="C401" s="241"/>
      <c r="D401" s="231" t="s">
        <v>152</v>
      </c>
      <c r="E401" s="242" t="s">
        <v>24</v>
      </c>
      <c r="F401" s="243" t="s">
        <v>412</v>
      </c>
      <c r="G401" s="241"/>
      <c r="H401" s="244">
        <v>161.81999999999999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AT401" s="250" t="s">
        <v>152</v>
      </c>
      <c r="AU401" s="250" t="s">
        <v>83</v>
      </c>
      <c r="AV401" s="12" t="s">
        <v>83</v>
      </c>
      <c r="AW401" s="12" t="s">
        <v>37</v>
      </c>
      <c r="AX401" s="12" t="s">
        <v>73</v>
      </c>
      <c r="AY401" s="250" t="s">
        <v>143</v>
      </c>
    </row>
    <row r="402" s="12" customFormat="1">
      <c r="B402" s="240"/>
      <c r="C402" s="241"/>
      <c r="D402" s="231" t="s">
        <v>152</v>
      </c>
      <c r="E402" s="242" t="s">
        <v>24</v>
      </c>
      <c r="F402" s="243" t="s">
        <v>413</v>
      </c>
      <c r="G402" s="241"/>
      <c r="H402" s="244">
        <v>15.66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AT402" s="250" t="s">
        <v>152</v>
      </c>
      <c r="AU402" s="250" t="s">
        <v>83</v>
      </c>
      <c r="AV402" s="12" t="s">
        <v>83</v>
      </c>
      <c r="AW402" s="12" t="s">
        <v>37</v>
      </c>
      <c r="AX402" s="12" t="s">
        <v>73</v>
      </c>
      <c r="AY402" s="250" t="s">
        <v>143</v>
      </c>
    </row>
    <row r="403" s="12" customFormat="1">
      <c r="B403" s="240"/>
      <c r="C403" s="241"/>
      <c r="D403" s="231" t="s">
        <v>152</v>
      </c>
      <c r="E403" s="242" t="s">
        <v>24</v>
      </c>
      <c r="F403" s="243" t="s">
        <v>414</v>
      </c>
      <c r="G403" s="241"/>
      <c r="H403" s="244">
        <v>71.459999999999994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AT403" s="250" t="s">
        <v>152</v>
      </c>
      <c r="AU403" s="250" t="s">
        <v>83</v>
      </c>
      <c r="AV403" s="12" t="s">
        <v>83</v>
      </c>
      <c r="AW403" s="12" t="s">
        <v>37</v>
      </c>
      <c r="AX403" s="12" t="s">
        <v>73</v>
      </c>
      <c r="AY403" s="250" t="s">
        <v>143</v>
      </c>
    </row>
    <row r="404" s="12" customFormat="1">
      <c r="B404" s="240"/>
      <c r="C404" s="241"/>
      <c r="D404" s="231" t="s">
        <v>152</v>
      </c>
      <c r="E404" s="242" t="s">
        <v>24</v>
      </c>
      <c r="F404" s="243" t="s">
        <v>415</v>
      </c>
      <c r="G404" s="241"/>
      <c r="H404" s="244">
        <v>64.959999999999994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AT404" s="250" t="s">
        <v>152</v>
      </c>
      <c r="AU404" s="250" t="s">
        <v>83</v>
      </c>
      <c r="AV404" s="12" t="s">
        <v>83</v>
      </c>
      <c r="AW404" s="12" t="s">
        <v>37</v>
      </c>
      <c r="AX404" s="12" t="s">
        <v>73</v>
      </c>
      <c r="AY404" s="250" t="s">
        <v>143</v>
      </c>
    </row>
    <row r="405" s="12" customFormat="1">
      <c r="B405" s="240"/>
      <c r="C405" s="241"/>
      <c r="D405" s="231" t="s">
        <v>152</v>
      </c>
      <c r="E405" s="242" t="s">
        <v>24</v>
      </c>
      <c r="F405" s="243" t="s">
        <v>416</v>
      </c>
      <c r="G405" s="241"/>
      <c r="H405" s="244">
        <v>-40.140000000000001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AT405" s="250" t="s">
        <v>152</v>
      </c>
      <c r="AU405" s="250" t="s">
        <v>83</v>
      </c>
      <c r="AV405" s="12" t="s">
        <v>83</v>
      </c>
      <c r="AW405" s="12" t="s">
        <v>37</v>
      </c>
      <c r="AX405" s="12" t="s">
        <v>73</v>
      </c>
      <c r="AY405" s="250" t="s">
        <v>143</v>
      </c>
    </row>
    <row r="406" s="12" customFormat="1">
      <c r="B406" s="240"/>
      <c r="C406" s="241"/>
      <c r="D406" s="231" t="s">
        <v>152</v>
      </c>
      <c r="E406" s="242" t="s">
        <v>24</v>
      </c>
      <c r="F406" s="243" t="s">
        <v>417</v>
      </c>
      <c r="G406" s="241"/>
      <c r="H406" s="244">
        <v>16.312999999999999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AT406" s="250" t="s">
        <v>152</v>
      </c>
      <c r="AU406" s="250" t="s">
        <v>83</v>
      </c>
      <c r="AV406" s="12" t="s">
        <v>83</v>
      </c>
      <c r="AW406" s="12" t="s">
        <v>37</v>
      </c>
      <c r="AX406" s="12" t="s">
        <v>73</v>
      </c>
      <c r="AY406" s="250" t="s">
        <v>143</v>
      </c>
    </row>
    <row r="407" s="12" customFormat="1">
      <c r="B407" s="240"/>
      <c r="C407" s="241"/>
      <c r="D407" s="231" t="s">
        <v>152</v>
      </c>
      <c r="E407" s="242" t="s">
        <v>24</v>
      </c>
      <c r="F407" s="243" t="s">
        <v>418</v>
      </c>
      <c r="G407" s="241"/>
      <c r="H407" s="244">
        <v>2.7000000000000002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152</v>
      </c>
      <c r="AU407" s="250" t="s">
        <v>83</v>
      </c>
      <c r="AV407" s="12" t="s">
        <v>83</v>
      </c>
      <c r="AW407" s="12" t="s">
        <v>37</v>
      </c>
      <c r="AX407" s="12" t="s">
        <v>73</v>
      </c>
      <c r="AY407" s="250" t="s">
        <v>143</v>
      </c>
    </row>
    <row r="408" s="12" customFormat="1">
      <c r="B408" s="240"/>
      <c r="C408" s="241"/>
      <c r="D408" s="231" t="s">
        <v>152</v>
      </c>
      <c r="E408" s="242" t="s">
        <v>24</v>
      </c>
      <c r="F408" s="243" t="s">
        <v>419</v>
      </c>
      <c r="G408" s="241"/>
      <c r="H408" s="244">
        <v>3.0379999999999998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AT408" s="250" t="s">
        <v>152</v>
      </c>
      <c r="AU408" s="250" t="s">
        <v>83</v>
      </c>
      <c r="AV408" s="12" t="s">
        <v>83</v>
      </c>
      <c r="AW408" s="12" t="s">
        <v>37</v>
      </c>
      <c r="AX408" s="12" t="s">
        <v>73</v>
      </c>
      <c r="AY408" s="250" t="s">
        <v>143</v>
      </c>
    </row>
    <row r="409" s="14" customFormat="1">
      <c r="B409" s="274"/>
      <c r="C409" s="275"/>
      <c r="D409" s="231" t="s">
        <v>152</v>
      </c>
      <c r="E409" s="276" t="s">
        <v>24</v>
      </c>
      <c r="F409" s="277" t="s">
        <v>409</v>
      </c>
      <c r="G409" s="275"/>
      <c r="H409" s="278">
        <v>295.81099999999998</v>
      </c>
      <c r="I409" s="279"/>
      <c r="J409" s="275"/>
      <c r="K409" s="275"/>
      <c r="L409" s="280"/>
      <c r="M409" s="281"/>
      <c r="N409" s="282"/>
      <c r="O409" s="282"/>
      <c r="P409" s="282"/>
      <c r="Q409" s="282"/>
      <c r="R409" s="282"/>
      <c r="S409" s="282"/>
      <c r="T409" s="283"/>
      <c r="AT409" s="284" t="s">
        <v>152</v>
      </c>
      <c r="AU409" s="284" t="s">
        <v>83</v>
      </c>
      <c r="AV409" s="14" t="s">
        <v>160</v>
      </c>
      <c r="AW409" s="14" t="s">
        <v>37</v>
      </c>
      <c r="AX409" s="14" t="s">
        <v>73</v>
      </c>
      <c r="AY409" s="284" t="s">
        <v>143</v>
      </c>
    </row>
    <row r="410" s="11" customFormat="1">
      <c r="B410" s="229"/>
      <c r="C410" s="230"/>
      <c r="D410" s="231" t="s">
        <v>152</v>
      </c>
      <c r="E410" s="232" t="s">
        <v>24</v>
      </c>
      <c r="F410" s="233" t="s">
        <v>420</v>
      </c>
      <c r="G410" s="230"/>
      <c r="H410" s="232" t="s">
        <v>24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152</v>
      </c>
      <c r="AU410" s="239" t="s">
        <v>83</v>
      </c>
      <c r="AV410" s="11" t="s">
        <v>81</v>
      </c>
      <c r="AW410" s="11" t="s">
        <v>37</v>
      </c>
      <c r="AX410" s="11" t="s">
        <v>73</v>
      </c>
      <c r="AY410" s="239" t="s">
        <v>143</v>
      </c>
    </row>
    <row r="411" s="12" customFormat="1">
      <c r="B411" s="240"/>
      <c r="C411" s="241"/>
      <c r="D411" s="231" t="s">
        <v>152</v>
      </c>
      <c r="E411" s="242" t="s">
        <v>24</v>
      </c>
      <c r="F411" s="243" t="s">
        <v>421</v>
      </c>
      <c r="G411" s="241"/>
      <c r="H411" s="244">
        <v>124.2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152</v>
      </c>
      <c r="AU411" s="250" t="s">
        <v>83</v>
      </c>
      <c r="AV411" s="12" t="s">
        <v>83</v>
      </c>
      <c r="AW411" s="12" t="s">
        <v>37</v>
      </c>
      <c r="AX411" s="12" t="s">
        <v>73</v>
      </c>
      <c r="AY411" s="250" t="s">
        <v>143</v>
      </c>
    </row>
    <row r="412" s="12" customFormat="1">
      <c r="B412" s="240"/>
      <c r="C412" s="241"/>
      <c r="D412" s="231" t="s">
        <v>152</v>
      </c>
      <c r="E412" s="242" t="s">
        <v>24</v>
      </c>
      <c r="F412" s="243" t="s">
        <v>422</v>
      </c>
      <c r="G412" s="241"/>
      <c r="H412" s="244">
        <v>40.5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AT412" s="250" t="s">
        <v>152</v>
      </c>
      <c r="AU412" s="250" t="s">
        <v>83</v>
      </c>
      <c r="AV412" s="12" t="s">
        <v>83</v>
      </c>
      <c r="AW412" s="12" t="s">
        <v>37</v>
      </c>
      <c r="AX412" s="12" t="s">
        <v>73</v>
      </c>
      <c r="AY412" s="250" t="s">
        <v>143</v>
      </c>
    </row>
    <row r="413" s="12" customFormat="1">
      <c r="B413" s="240"/>
      <c r="C413" s="241"/>
      <c r="D413" s="231" t="s">
        <v>152</v>
      </c>
      <c r="E413" s="242" t="s">
        <v>24</v>
      </c>
      <c r="F413" s="243" t="s">
        <v>423</v>
      </c>
      <c r="G413" s="241"/>
      <c r="H413" s="244">
        <v>36.539999999999999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AT413" s="250" t="s">
        <v>152</v>
      </c>
      <c r="AU413" s="250" t="s">
        <v>83</v>
      </c>
      <c r="AV413" s="12" t="s">
        <v>83</v>
      </c>
      <c r="AW413" s="12" t="s">
        <v>37</v>
      </c>
      <c r="AX413" s="12" t="s">
        <v>73</v>
      </c>
      <c r="AY413" s="250" t="s">
        <v>143</v>
      </c>
    </row>
    <row r="414" s="14" customFormat="1">
      <c r="B414" s="274"/>
      <c r="C414" s="275"/>
      <c r="D414" s="231" t="s">
        <v>152</v>
      </c>
      <c r="E414" s="276" t="s">
        <v>24</v>
      </c>
      <c r="F414" s="277" t="s">
        <v>409</v>
      </c>
      <c r="G414" s="275"/>
      <c r="H414" s="278">
        <v>201.24000000000001</v>
      </c>
      <c r="I414" s="279"/>
      <c r="J414" s="275"/>
      <c r="K414" s="275"/>
      <c r="L414" s="280"/>
      <c r="M414" s="281"/>
      <c r="N414" s="282"/>
      <c r="O414" s="282"/>
      <c r="P414" s="282"/>
      <c r="Q414" s="282"/>
      <c r="R414" s="282"/>
      <c r="S414" s="282"/>
      <c r="T414" s="283"/>
      <c r="AT414" s="284" t="s">
        <v>152</v>
      </c>
      <c r="AU414" s="284" t="s">
        <v>83</v>
      </c>
      <c r="AV414" s="14" t="s">
        <v>160</v>
      </c>
      <c r="AW414" s="14" t="s">
        <v>37</v>
      </c>
      <c r="AX414" s="14" t="s">
        <v>73</v>
      </c>
      <c r="AY414" s="284" t="s">
        <v>143</v>
      </c>
    </row>
    <row r="415" s="13" customFormat="1">
      <c r="B415" s="251"/>
      <c r="C415" s="252"/>
      <c r="D415" s="231" t="s">
        <v>152</v>
      </c>
      <c r="E415" s="253" t="s">
        <v>24</v>
      </c>
      <c r="F415" s="254" t="s">
        <v>155</v>
      </c>
      <c r="G415" s="252"/>
      <c r="H415" s="255">
        <v>2486.1100000000001</v>
      </c>
      <c r="I415" s="256"/>
      <c r="J415" s="252"/>
      <c r="K415" s="252"/>
      <c r="L415" s="257"/>
      <c r="M415" s="258"/>
      <c r="N415" s="259"/>
      <c r="O415" s="259"/>
      <c r="P415" s="259"/>
      <c r="Q415" s="259"/>
      <c r="R415" s="259"/>
      <c r="S415" s="259"/>
      <c r="T415" s="260"/>
      <c r="AT415" s="261" t="s">
        <v>152</v>
      </c>
      <c r="AU415" s="261" t="s">
        <v>83</v>
      </c>
      <c r="AV415" s="13" t="s">
        <v>150</v>
      </c>
      <c r="AW415" s="13" t="s">
        <v>37</v>
      </c>
      <c r="AX415" s="13" t="s">
        <v>81</v>
      </c>
      <c r="AY415" s="261" t="s">
        <v>143</v>
      </c>
    </row>
    <row r="416" s="1" customFormat="1" ht="25.5" customHeight="1">
      <c r="B416" s="46"/>
      <c r="C416" s="217" t="s">
        <v>496</v>
      </c>
      <c r="D416" s="217" t="s">
        <v>145</v>
      </c>
      <c r="E416" s="218" t="s">
        <v>497</v>
      </c>
      <c r="F416" s="219" t="s">
        <v>498</v>
      </c>
      <c r="G416" s="220" t="s">
        <v>148</v>
      </c>
      <c r="H416" s="221">
        <v>1697.3399999999999</v>
      </c>
      <c r="I416" s="222"/>
      <c r="J416" s="223">
        <f>ROUND(I416*H416,2)</f>
        <v>0</v>
      </c>
      <c r="K416" s="219" t="s">
        <v>149</v>
      </c>
      <c r="L416" s="72"/>
      <c r="M416" s="224" t="s">
        <v>24</v>
      </c>
      <c r="N416" s="225" t="s">
        <v>44</v>
      </c>
      <c r="O416" s="47"/>
      <c r="P416" s="226">
        <f>O416*H416</f>
        <v>0</v>
      </c>
      <c r="Q416" s="226">
        <v>0.044990000000000002</v>
      </c>
      <c r="R416" s="226">
        <f>Q416*H416</f>
        <v>76.363326599999994</v>
      </c>
      <c r="S416" s="226">
        <v>0</v>
      </c>
      <c r="T416" s="227">
        <f>S416*H416</f>
        <v>0</v>
      </c>
      <c r="AR416" s="24" t="s">
        <v>150</v>
      </c>
      <c r="AT416" s="24" t="s">
        <v>145</v>
      </c>
      <c r="AU416" s="24" t="s">
        <v>83</v>
      </c>
      <c r="AY416" s="24" t="s">
        <v>143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24" t="s">
        <v>81</v>
      </c>
      <c r="BK416" s="228">
        <f>ROUND(I416*H416,2)</f>
        <v>0</v>
      </c>
      <c r="BL416" s="24" t="s">
        <v>150</v>
      </c>
      <c r="BM416" s="24" t="s">
        <v>499</v>
      </c>
    </row>
    <row r="417" s="1" customFormat="1">
      <c r="B417" s="46"/>
      <c r="C417" s="74"/>
      <c r="D417" s="231" t="s">
        <v>296</v>
      </c>
      <c r="E417" s="74"/>
      <c r="F417" s="272" t="s">
        <v>495</v>
      </c>
      <c r="G417" s="74"/>
      <c r="H417" s="74"/>
      <c r="I417" s="187"/>
      <c r="J417" s="74"/>
      <c r="K417" s="74"/>
      <c r="L417" s="72"/>
      <c r="M417" s="273"/>
      <c r="N417" s="47"/>
      <c r="O417" s="47"/>
      <c r="P417" s="47"/>
      <c r="Q417" s="47"/>
      <c r="R417" s="47"/>
      <c r="S417" s="47"/>
      <c r="T417" s="95"/>
      <c r="AT417" s="24" t="s">
        <v>296</v>
      </c>
      <c r="AU417" s="24" t="s">
        <v>83</v>
      </c>
    </row>
    <row r="418" s="11" customFormat="1">
      <c r="B418" s="229"/>
      <c r="C418" s="230"/>
      <c r="D418" s="231" t="s">
        <v>152</v>
      </c>
      <c r="E418" s="232" t="s">
        <v>24</v>
      </c>
      <c r="F418" s="233" t="s">
        <v>500</v>
      </c>
      <c r="G418" s="230"/>
      <c r="H418" s="232" t="s">
        <v>24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AT418" s="239" t="s">
        <v>152</v>
      </c>
      <c r="AU418" s="239" t="s">
        <v>83</v>
      </c>
      <c r="AV418" s="11" t="s">
        <v>81</v>
      </c>
      <c r="AW418" s="11" t="s">
        <v>37</v>
      </c>
      <c r="AX418" s="11" t="s">
        <v>73</v>
      </c>
      <c r="AY418" s="239" t="s">
        <v>143</v>
      </c>
    </row>
    <row r="419" s="12" customFormat="1">
      <c r="B419" s="240"/>
      <c r="C419" s="241"/>
      <c r="D419" s="231" t="s">
        <v>152</v>
      </c>
      <c r="E419" s="242" t="s">
        <v>24</v>
      </c>
      <c r="F419" s="243" t="s">
        <v>501</v>
      </c>
      <c r="G419" s="241"/>
      <c r="H419" s="244">
        <v>954.72000000000003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AT419" s="250" t="s">
        <v>152</v>
      </c>
      <c r="AU419" s="250" t="s">
        <v>83</v>
      </c>
      <c r="AV419" s="12" t="s">
        <v>83</v>
      </c>
      <c r="AW419" s="12" t="s">
        <v>37</v>
      </c>
      <c r="AX419" s="12" t="s">
        <v>73</v>
      </c>
      <c r="AY419" s="250" t="s">
        <v>143</v>
      </c>
    </row>
    <row r="420" s="12" customFormat="1">
      <c r="B420" s="240"/>
      <c r="C420" s="241"/>
      <c r="D420" s="231" t="s">
        <v>152</v>
      </c>
      <c r="E420" s="242" t="s">
        <v>24</v>
      </c>
      <c r="F420" s="243" t="s">
        <v>502</v>
      </c>
      <c r="G420" s="241"/>
      <c r="H420" s="244">
        <v>-214.66499999999999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AT420" s="250" t="s">
        <v>152</v>
      </c>
      <c r="AU420" s="250" t="s">
        <v>83</v>
      </c>
      <c r="AV420" s="12" t="s">
        <v>83</v>
      </c>
      <c r="AW420" s="12" t="s">
        <v>37</v>
      </c>
      <c r="AX420" s="12" t="s">
        <v>73</v>
      </c>
      <c r="AY420" s="250" t="s">
        <v>143</v>
      </c>
    </row>
    <row r="421" s="11" customFormat="1">
      <c r="B421" s="229"/>
      <c r="C421" s="230"/>
      <c r="D421" s="231" t="s">
        <v>152</v>
      </c>
      <c r="E421" s="232" t="s">
        <v>24</v>
      </c>
      <c r="F421" s="233" t="s">
        <v>503</v>
      </c>
      <c r="G421" s="230"/>
      <c r="H421" s="232" t="s">
        <v>24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AT421" s="239" t="s">
        <v>152</v>
      </c>
      <c r="AU421" s="239" t="s">
        <v>83</v>
      </c>
      <c r="AV421" s="11" t="s">
        <v>81</v>
      </c>
      <c r="AW421" s="11" t="s">
        <v>37</v>
      </c>
      <c r="AX421" s="11" t="s">
        <v>73</v>
      </c>
      <c r="AY421" s="239" t="s">
        <v>143</v>
      </c>
    </row>
    <row r="422" s="12" customFormat="1">
      <c r="B422" s="240"/>
      <c r="C422" s="241"/>
      <c r="D422" s="231" t="s">
        <v>152</v>
      </c>
      <c r="E422" s="242" t="s">
        <v>24</v>
      </c>
      <c r="F422" s="243" t="s">
        <v>504</v>
      </c>
      <c r="G422" s="241"/>
      <c r="H422" s="244">
        <v>48.960000000000001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AT422" s="250" t="s">
        <v>152</v>
      </c>
      <c r="AU422" s="250" t="s">
        <v>83</v>
      </c>
      <c r="AV422" s="12" t="s">
        <v>83</v>
      </c>
      <c r="AW422" s="12" t="s">
        <v>37</v>
      </c>
      <c r="AX422" s="12" t="s">
        <v>73</v>
      </c>
      <c r="AY422" s="250" t="s">
        <v>143</v>
      </c>
    </row>
    <row r="423" s="12" customFormat="1">
      <c r="B423" s="240"/>
      <c r="C423" s="241"/>
      <c r="D423" s="231" t="s">
        <v>152</v>
      </c>
      <c r="E423" s="242" t="s">
        <v>24</v>
      </c>
      <c r="F423" s="243" t="s">
        <v>505</v>
      </c>
      <c r="G423" s="241"/>
      <c r="H423" s="244">
        <v>3.2400000000000002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AT423" s="250" t="s">
        <v>152</v>
      </c>
      <c r="AU423" s="250" t="s">
        <v>83</v>
      </c>
      <c r="AV423" s="12" t="s">
        <v>83</v>
      </c>
      <c r="AW423" s="12" t="s">
        <v>37</v>
      </c>
      <c r="AX423" s="12" t="s">
        <v>73</v>
      </c>
      <c r="AY423" s="250" t="s">
        <v>143</v>
      </c>
    </row>
    <row r="424" s="12" customFormat="1">
      <c r="B424" s="240"/>
      <c r="C424" s="241"/>
      <c r="D424" s="231" t="s">
        <v>152</v>
      </c>
      <c r="E424" s="242" t="s">
        <v>24</v>
      </c>
      <c r="F424" s="243" t="s">
        <v>506</v>
      </c>
      <c r="G424" s="241"/>
      <c r="H424" s="244">
        <v>2.7000000000000002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AT424" s="250" t="s">
        <v>152</v>
      </c>
      <c r="AU424" s="250" t="s">
        <v>83</v>
      </c>
      <c r="AV424" s="12" t="s">
        <v>83</v>
      </c>
      <c r="AW424" s="12" t="s">
        <v>37</v>
      </c>
      <c r="AX424" s="12" t="s">
        <v>73</v>
      </c>
      <c r="AY424" s="250" t="s">
        <v>143</v>
      </c>
    </row>
    <row r="425" s="12" customFormat="1">
      <c r="B425" s="240"/>
      <c r="C425" s="241"/>
      <c r="D425" s="231" t="s">
        <v>152</v>
      </c>
      <c r="E425" s="242" t="s">
        <v>24</v>
      </c>
      <c r="F425" s="243" t="s">
        <v>507</v>
      </c>
      <c r="G425" s="241"/>
      <c r="H425" s="244">
        <v>4.7599999999999998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AT425" s="250" t="s">
        <v>152</v>
      </c>
      <c r="AU425" s="250" t="s">
        <v>83</v>
      </c>
      <c r="AV425" s="12" t="s">
        <v>83</v>
      </c>
      <c r="AW425" s="12" t="s">
        <v>37</v>
      </c>
      <c r="AX425" s="12" t="s">
        <v>73</v>
      </c>
      <c r="AY425" s="250" t="s">
        <v>143</v>
      </c>
    </row>
    <row r="426" s="12" customFormat="1">
      <c r="B426" s="240"/>
      <c r="C426" s="241"/>
      <c r="D426" s="231" t="s">
        <v>152</v>
      </c>
      <c r="E426" s="242" t="s">
        <v>24</v>
      </c>
      <c r="F426" s="243" t="s">
        <v>508</v>
      </c>
      <c r="G426" s="241"/>
      <c r="H426" s="244">
        <v>3.7799999999999998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152</v>
      </c>
      <c r="AU426" s="250" t="s">
        <v>83</v>
      </c>
      <c r="AV426" s="12" t="s">
        <v>83</v>
      </c>
      <c r="AW426" s="12" t="s">
        <v>37</v>
      </c>
      <c r="AX426" s="12" t="s">
        <v>73</v>
      </c>
      <c r="AY426" s="250" t="s">
        <v>143</v>
      </c>
    </row>
    <row r="427" s="12" customFormat="1">
      <c r="B427" s="240"/>
      <c r="C427" s="241"/>
      <c r="D427" s="231" t="s">
        <v>152</v>
      </c>
      <c r="E427" s="242" t="s">
        <v>24</v>
      </c>
      <c r="F427" s="243" t="s">
        <v>509</v>
      </c>
      <c r="G427" s="241"/>
      <c r="H427" s="244">
        <v>5.1600000000000001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AT427" s="250" t="s">
        <v>152</v>
      </c>
      <c r="AU427" s="250" t="s">
        <v>83</v>
      </c>
      <c r="AV427" s="12" t="s">
        <v>83</v>
      </c>
      <c r="AW427" s="12" t="s">
        <v>37</v>
      </c>
      <c r="AX427" s="12" t="s">
        <v>73</v>
      </c>
      <c r="AY427" s="250" t="s">
        <v>143</v>
      </c>
    </row>
    <row r="428" s="12" customFormat="1">
      <c r="B428" s="240"/>
      <c r="C428" s="241"/>
      <c r="D428" s="231" t="s">
        <v>152</v>
      </c>
      <c r="E428" s="242" t="s">
        <v>24</v>
      </c>
      <c r="F428" s="243" t="s">
        <v>510</v>
      </c>
      <c r="G428" s="241"/>
      <c r="H428" s="244">
        <v>4.0800000000000001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AT428" s="250" t="s">
        <v>152</v>
      </c>
      <c r="AU428" s="250" t="s">
        <v>83</v>
      </c>
      <c r="AV428" s="12" t="s">
        <v>83</v>
      </c>
      <c r="AW428" s="12" t="s">
        <v>37</v>
      </c>
      <c r="AX428" s="12" t="s">
        <v>73</v>
      </c>
      <c r="AY428" s="250" t="s">
        <v>143</v>
      </c>
    </row>
    <row r="429" s="12" customFormat="1">
      <c r="B429" s="240"/>
      <c r="C429" s="241"/>
      <c r="D429" s="231" t="s">
        <v>152</v>
      </c>
      <c r="E429" s="242" t="s">
        <v>24</v>
      </c>
      <c r="F429" s="243" t="s">
        <v>509</v>
      </c>
      <c r="G429" s="241"/>
      <c r="H429" s="244">
        <v>5.1600000000000001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AT429" s="250" t="s">
        <v>152</v>
      </c>
      <c r="AU429" s="250" t="s">
        <v>83</v>
      </c>
      <c r="AV429" s="12" t="s">
        <v>83</v>
      </c>
      <c r="AW429" s="12" t="s">
        <v>37</v>
      </c>
      <c r="AX429" s="12" t="s">
        <v>73</v>
      </c>
      <c r="AY429" s="250" t="s">
        <v>143</v>
      </c>
    </row>
    <row r="430" s="14" customFormat="1">
      <c r="B430" s="274"/>
      <c r="C430" s="275"/>
      <c r="D430" s="231" t="s">
        <v>152</v>
      </c>
      <c r="E430" s="276" t="s">
        <v>24</v>
      </c>
      <c r="F430" s="277" t="s">
        <v>409</v>
      </c>
      <c r="G430" s="275"/>
      <c r="H430" s="278">
        <v>817.89499999999998</v>
      </c>
      <c r="I430" s="279"/>
      <c r="J430" s="275"/>
      <c r="K430" s="275"/>
      <c r="L430" s="280"/>
      <c r="M430" s="281"/>
      <c r="N430" s="282"/>
      <c r="O430" s="282"/>
      <c r="P430" s="282"/>
      <c r="Q430" s="282"/>
      <c r="R430" s="282"/>
      <c r="S430" s="282"/>
      <c r="T430" s="283"/>
      <c r="AT430" s="284" t="s">
        <v>152</v>
      </c>
      <c r="AU430" s="284" t="s">
        <v>83</v>
      </c>
      <c r="AV430" s="14" t="s">
        <v>160</v>
      </c>
      <c r="AW430" s="14" t="s">
        <v>37</v>
      </c>
      <c r="AX430" s="14" t="s">
        <v>73</v>
      </c>
      <c r="AY430" s="284" t="s">
        <v>143</v>
      </c>
    </row>
    <row r="431" s="11" customFormat="1">
      <c r="B431" s="229"/>
      <c r="C431" s="230"/>
      <c r="D431" s="231" t="s">
        <v>152</v>
      </c>
      <c r="E431" s="232" t="s">
        <v>24</v>
      </c>
      <c r="F431" s="233" t="s">
        <v>511</v>
      </c>
      <c r="G431" s="230"/>
      <c r="H431" s="232" t="s">
        <v>24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AT431" s="239" t="s">
        <v>152</v>
      </c>
      <c r="AU431" s="239" t="s">
        <v>83</v>
      </c>
      <c r="AV431" s="11" t="s">
        <v>81</v>
      </c>
      <c r="AW431" s="11" t="s">
        <v>37</v>
      </c>
      <c r="AX431" s="11" t="s">
        <v>73</v>
      </c>
      <c r="AY431" s="239" t="s">
        <v>143</v>
      </c>
    </row>
    <row r="432" s="12" customFormat="1">
      <c r="B432" s="240"/>
      <c r="C432" s="241"/>
      <c r="D432" s="231" t="s">
        <v>152</v>
      </c>
      <c r="E432" s="242" t="s">
        <v>24</v>
      </c>
      <c r="F432" s="243" t="s">
        <v>512</v>
      </c>
      <c r="G432" s="241"/>
      <c r="H432" s="244">
        <v>491.36000000000001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AT432" s="250" t="s">
        <v>152</v>
      </c>
      <c r="AU432" s="250" t="s">
        <v>83</v>
      </c>
      <c r="AV432" s="12" t="s">
        <v>83</v>
      </c>
      <c r="AW432" s="12" t="s">
        <v>37</v>
      </c>
      <c r="AX432" s="12" t="s">
        <v>73</v>
      </c>
      <c r="AY432" s="250" t="s">
        <v>143</v>
      </c>
    </row>
    <row r="433" s="12" customFormat="1">
      <c r="B433" s="240"/>
      <c r="C433" s="241"/>
      <c r="D433" s="231" t="s">
        <v>152</v>
      </c>
      <c r="E433" s="242" t="s">
        <v>24</v>
      </c>
      <c r="F433" s="243" t="s">
        <v>513</v>
      </c>
      <c r="G433" s="241"/>
      <c r="H433" s="244">
        <v>-78.450000000000003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AT433" s="250" t="s">
        <v>152</v>
      </c>
      <c r="AU433" s="250" t="s">
        <v>83</v>
      </c>
      <c r="AV433" s="12" t="s">
        <v>83</v>
      </c>
      <c r="AW433" s="12" t="s">
        <v>37</v>
      </c>
      <c r="AX433" s="12" t="s">
        <v>73</v>
      </c>
      <c r="AY433" s="250" t="s">
        <v>143</v>
      </c>
    </row>
    <row r="434" s="11" customFormat="1">
      <c r="B434" s="229"/>
      <c r="C434" s="230"/>
      <c r="D434" s="231" t="s">
        <v>152</v>
      </c>
      <c r="E434" s="232" t="s">
        <v>24</v>
      </c>
      <c r="F434" s="233" t="s">
        <v>514</v>
      </c>
      <c r="G434" s="230"/>
      <c r="H434" s="232" t="s">
        <v>24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152</v>
      </c>
      <c r="AU434" s="239" t="s">
        <v>83</v>
      </c>
      <c r="AV434" s="11" t="s">
        <v>81</v>
      </c>
      <c r="AW434" s="11" t="s">
        <v>37</v>
      </c>
      <c r="AX434" s="11" t="s">
        <v>73</v>
      </c>
      <c r="AY434" s="239" t="s">
        <v>143</v>
      </c>
    </row>
    <row r="435" s="12" customFormat="1">
      <c r="B435" s="240"/>
      <c r="C435" s="241"/>
      <c r="D435" s="231" t="s">
        <v>152</v>
      </c>
      <c r="E435" s="242" t="s">
        <v>24</v>
      </c>
      <c r="F435" s="243" t="s">
        <v>515</v>
      </c>
      <c r="G435" s="241"/>
      <c r="H435" s="244">
        <v>10.880000000000001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AT435" s="250" t="s">
        <v>152</v>
      </c>
      <c r="AU435" s="250" t="s">
        <v>83</v>
      </c>
      <c r="AV435" s="12" t="s">
        <v>83</v>
      </c>
      <c r="AW435" s="12" t="s">
        <v>37</v>
      </c>
      <c r="AX435" s="12" t="s">
        <v>73</v>
      </c>
      <c r="AY435" s="250" t="s">
        <v>143</v>
      </c>
    </row>
    <row r="436" s="12" customFormat="1">
      <c r="B436" s="240"/>
      <c r="C436" s="241"/>
      <c r="D436" s="231" t="s">
        <v>152</v>
      </c>
      <c r="E436" s="242" t="s">
        <v>24</v>
      </c>
      <c r="F436" s="243" t="s">
        <v>516</v>
      </c>
      <c r="G436" s="241"/>
      <c r="H436" s="244">
        <v>9.2799999999999994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152</v>
      </c>
      <c r="AU436" s="250" t="s">
        <v>83</v>
      </c>
      <c r="AV436" s="12" t="s">
        <v>83</v>
      </c>
      <c r="AW436" s="12" t="s">
        <v>37</v>
      </c>
      <c r="AX436" s="12" t="s">
        <v>73</v>
      </c>
      <c r="AY436" s="250" t="s">
        <v>143</v>
      </c>
    </row>
    <row r="437" s="12" customFormat="1">
      <c r="B437" s="240"/>
      <c r="C437" s="241"/>
      <c r="D437" s="231" t="s">
        <v>152</v>
      </c>
      <c r="E437" s="242" t="s">
        <v>24</v>
      </c>
      <c r="F437" s="243" t="s">
        <v>517</v>
      </c>
      <c r="G437" s="241"/>
      <c r="H437" s="244">
        <v>2.5800000000000001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152</v>
      </c>
      <c r="AU437" s="250" t="s">
        <v>83</v>
      </c>
      <c r="AV437" s="12" t="s">
        <v>83</v>
      </c>
      <c r="AW437" s="12" t="s">
        <v>37</v>
      </c>
      <c r="AX437" s="12" t="s">
        <v>73</v>
      </c>
      <c r="AY437" s="250" t="s">
        <v>143</v>
      </c>
    </row>
    <row r="438" s="12" customFormat="1">
      <c r="B438" s="240"/>
      <c r="C438" s="241"/>
      <c r="D438" s="231" t="s">
        <v>152</v>
      </c>
      <c r="E438" s="242" t="s">
        <v>24</v>
      </c>
      <c r="F438" s="243" t="s">
        <v>518</v>
      </c>
      <c r="G438" s="241"/>
      <c r="H438" s="244">
        <v>6.7999999999999998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AT438" s="250" t="s">
        <v>152</v>
      </c>
      <c r="AU438" s="250" t="s">
        <v>83</v>
      </c>
      <c r="AV438" s="12" t="s">
        <v>83</v>
      </c>
      <c r="AW438" s="12" t="s">
        <v>37</v>
      </c>
      <c r="AX438" s="12" t="s">
        <v>73</v>
      </c>
      <c r="AY438" s="250" t="s">
        <v>143</v>
      </c>
    </row>
    <row r="439" s="14" customFormat="1">
      <c r="B439" s="274"/>
      <c r="C439" s="275"/>
      <c r="D439" s="231" t="s">
        <v>152</v>
      </c>
      <c r="E439" s="276" t="s">
        <v>24</v>
      </c>
      <c r="F439" s="277" t="s">
        <v>409</v>
      </c>
      <c r="G439" s="275"/>
      <c r="H439" s="278">
        <v>442.44999999999999</v>
      </c>
      <c r="I439" s="279"/>
      <c r="J439" s="275"/>
      <c r="K439" s="275"/>
      <c r="L439" s="280"/>
      <c r="M439" s="281"/>
      <c r="N439" s="282"/>
      <c r="O439" s="282"/>
      <c r="P439" s="282"/>
      <c r="Q439" s="282"/>
      <c r="R439" s="282"/>
      <c r="S439" s="282"/>
      <c r="T439" s="283"/>
      <c r="AT439" s="284" t="s">
        <v>152</v>
      </c>
      <c r="AU439" s="284" t="s">
        <v>83</v>
      </c>
      <c r="AV439" s="14" t="s">
        <v>160</v>
      </c>
      <c r="AW439" s="14" t="s">
        <v>37</v>
      </c>
      <c r="AX439" s="14" t="s">
        <v>73</v>
      </c>
      <c r="AY439" s="284" t="s">
        <v>143</v>
      </c>
    </row>
    <row r="440" s="11" customFormat="1">
      <c r="B440" s="229"/>
      <c r="C440" s="230"/>
      <c r="D440" s="231" t="s">
        <v>152</v>
      </c>
      <c r="E440" s="232" t="s">
        <v>24</v>
      </c>
      <c r="F440" s="233" t="s">
        <v>511</v>
      </c>
      <c r="G440" s="230"/>
      <c r="H440" s="232" t="s">
        <v>24</v>
      </c>
      <c r="I440" s="234"/>
      <c r="J440" s="230"/>
      <c r="K440" s="230"/>
      <c r="L440" s="235"/>
      <c r="M440" s="236"/>
      <c r="N440" s="237"/>
      <c r="O440" s="237"/>
      <c r="P440" s="237"/>
      <c r="Q440" s="237"/>
      <c r="R440" s="237"/>
      <c r="S440" s="237"/>
      <c r="T440" s="238"/>
      <c r="AT440" s="239" t="s">
        <v>152</v>
      </c>
      <c r="AU440" s="239" t="s">
        <v>83</v>
      </c>
      <c r="AV440" s="11" t="s">
        <v>81</v>
      </c>
      <c r="AW440" s="11" t="s">
        <v>37</v>
      </c>
      <c r="AX440" s="11" t="s">
        <v>73</v>
      </c>
      <c r="AY440" s="239" t="s">
        <v>143</v>
      </c>
    </row>
    <row r="441" s="12" customFormat="1">
      <c r="B441" s="240"/>
      <c r="C441" s="241"/>
      <c r="D441" s="231" t="s">
        <v>152</v>
      </c>
      <c r="E441" s="242" t="s">
        <v>24</v>
      </c>
      <c r="F441" s="243" t="s">
        <v>512</v>
      </c>
      <c r="G441" s="241"/>
      <c r="H441" s="244">
        <v>491.36000000000001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AT441" s="250" t="s">
        <v>152</v>
      </c>
      <c r="AU441" s="250" t="s">
        <v>83</v>
      </c>
      <c r="AV441" s="12" t="s">
        <v>83</v>
      </c>
      <c r="AW441" s="12" t="s">
        <v>37</v>
      </c>
      <c r="AX441" s="12" t="s">
        <v>73</v>
      </c>
      <c r="AY441" s="250" t="s">
        <v>143</v>
      </c>
    </row>
    <row r="442" s="12" customFormat="1">
      <c r="B442" s="240"/>
      <c r="C442" s="241"/>
      <c r="D442" s="231" t="s">
        <v>152</v>
      </c>
      <c r="E442" s="242" t="s">
        <v>24</v>
      </c>
      <c r="F442" s="243" t="s">
        <v>519</v>
      </c>
      <c r="G442" s="241"/>
      <c r="H442" s="244">
        <v>-82.724999999999994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AT442" s="250" t="s">
        <v>152</v>
      </c>
      <c r="AU442" s="250" t="s">
        <v>83</v>
      </c>
      <c r="AV442" s="12" t="s">
        <v>83</v>
      </c>
      <c r="AW442" s="12" t="s">
        <v>37</v>
      </c>
      <c r="AX442" s="12" t="s">
        <v>73</v>
      </c>
      <c r="AY442" s="250" t="s">
        <v>143</v>
      </c>
    </row>
    <row r="443" s="11" customFormat="1">
      <c r="B443" s="229"/>
      <c r="C443" s="230"/>
      <c r="D443" s="231" t="s">
        <v>152</v>
      </c>
      <c r="E443" s="232" t="s">
        <v>24</v>
      </c>
      <c r="F443" s="233" t="s">
        <v>514</v>
      </c>
      <c r="G443" s="230"/>
      <c r="H443" s="232" t="s">
        <v>24</v>
      </c>
      <c r="I443" s="234"/>
      <c r="J443" s="230"/>
      <c r="K443" s="230"/>
      <c r="L443" s="235"/>
      <c r="M443" s="236"/>
      <c r="N443" s="237"/>
      <c r="O443" s="237"/>
      <c r="P443" s="237"/>
      <c r="Q443" s="237"/>
      <c r="R443" s="237"/>
      <c r="S443" s="237"/>
      <c r="T443" s="238"/>
      <c r="AT443" s="239" t="s">
        <v>152</v>
      </c>
      <c r="AU443" s="239" t="s">
        <v>83</v>
      </c>
      <c r="AV443" s="11" t="s">
        <v>81</v>
      </c>
      <c r="AW443" s="11" t="s">
        <v>37</v>
      </c>
      <c r="AX443" s="11" t="s">
        <v>73</v>
      </c>
      <c r="AY443" s="239" t="s">
        <v>143</v>
      </c>
    </row>
    <row r="444" s="12" customFormat="1">
      <c r="B444" s="240"/>
      <c r="C444" s="241"/>
      <c r="D444" s="231" t="s">
        <v>152</v>
      </c>
      <c r="E444" s="242" t="s">
        <v>24</v>
      </c>
      <c r="F444" s="243" t="s">
        <v>520</v>
      </c>
      <c r="G444" s="241"/>
      <c r="H444" s="244">
        <v>13.4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AT444" s="250" t="s">
        <v>152</v>
      </c>
      <c r="AU444" s="250" t="s">
        <v>83</v>
      </c>
      <c r="AV444" s="12" t="s">
        <v>83</v>
      </c>
      <c r="AW444" s="12" t="s">
        <v>37</v>
      </c>
      <c r="AX444" s="12" t="s">
        <v>73</v>
      </c>
      <c r="AY444" s="250" t="s">
        <v>143</v>
      </c>
    </row>
    <row r="445" s="12" customFormat="1">
      <c r="B445" s="240"/>
      <c r="C445" s="241"/>
      <c r="D445" s="231" t="s">
        <v>152</v>
      </c>
      <c r="E445" s="242" t="s">
        <v>24</v>
      </c>
      <c r="F445" s="243" t="s">
        <v>521</v>
      </c>
      <c r="G445" s="241"/>
      <c r="H445" s="244">
        <v>14.960000000000001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AT445" s="250" t="s">
        <v>152</v>
      </c>
      <c r="AU445" s="250" t="s">
        <v>83</v>
      </c>
      <c r="AV445" s="12" t="s">
        <v>83</v>
      </c>
      <c r="AW445" s="12" t="s">
        <v>37</v>
      </c>
      <c r="AX445" s="12" t="s">
        <v>73</v>
      </c>
      <c r="AY445" s="250" t="s">
        <v>143</v>
      </c>
    </row>
    <row r="446" s="14" customFormat="1">
      <c r="B446" s="274"/>
      <c r="C446" s="275"/>
      <c r="D446" s="231" t="s">
        <v>152</v>
      </c>
      <c r="E446" s="276" t="s">
        <v>24</v>
      </c>
      <c r="F446" s="277" t="s">
        <v>409</v>
      </c>
      <c r="G446" s="275"/>
      <c r="H446" s="278">
        <v>436.995</v>
      </c>
      <c r="I446" s="279"/>
      <c r="J446" s="275"/>
      <c r="K446" s="275"/>
      <c r="L446" s="280"/>
      <c r="M446" s="281"/>
      <c r="N446" s="282"/>
      <c r="O446" s="282"/>
      <c r="P446" s="282"/>
      <c r="Q446" s="282"/>
      <c r="R446" s="282"/>
      <c r="S446" s="282"/>
      <c r="T446" s="283"/>
      <c r="AT446" s="284" t="s">
        <v>152</v>
      </c>
      <c r="AU446" s="284" t="s">
        <v>83</v>
      </c>
      <c r="AV446" s="14" t="s">
        <v>160</v>
      </c>
      <c r="AW446" s="14" t="s">
        <v>37</v>
      </c>
      <c r="AX446" s="14" t="s">
        <v>73</v>
      </c>
      <c r="AY446" s="284" t="s">
        <v>143</v>
      </c>
    </row>
    <row r="447" s="13" customFormat="1">
      <c r="B447" s="251"/>
      <c r="C447" s="252"/>
      <c r="D447" s="231" t="s">
        <v>152</v>
      </c>
      <c r="E447" s="253" t="s">
        <v>24</v>
      </c>
      <c r="F447" s="254" t="s">
        <v>155</v>
      </c>
      <c r="G447" s="252"/>
      <c r="H447" s="255">
        <v>1697.3399999999999</v>
      </c>
      <c r="I447" s="256"/>
      <c r="J447" s="252"/>
      <c r="K447" s="252"/>
      <c r="L447" s="257"/>
      <c r="M447" s="258"/>
      <c r="N447" s="259"/>
      <c r="O447" s="259"/>
      <c r="P447" s="259"/>
      <c r="Q447" s="259"/>
      <c r="R447" s="259"/>
      <c r="S447" s="259"/>
      <c r="T447" s="260"/>
      <c r="AT447" s="261" t="s">
        <v>152</v>
      </c>
      <c r="AU447" s="261" t="s">
        <v>83</v>
      </c>
      <c r="AV447" s="13" t="s">
        <v>150</v>
      </c>
      <c r="AW447" s="13" t="s">
        <v>37</v>
      </c>
      <c r="AX447" s="13" t="s">
        <v>81</v>
      </c>
      <c r="AY447" s="261" t="s">
        <v>143</v>
      </c>
    </row>
    <row r="448" s="1" customFormat="1" ht="38.25" customHeight="1">
      <c r="B448" s="46"/>
      <c r="C448" s="217" t="s">
        <v>522</v>
      </c>
      <c r="D448" s="217" t="s">
        <v>145</v>
      </c>
      <c r="E448" s="218" t="s">
        <v>523</v>
      </c>
      <c r="F448" s="219" t="s">
        <v>524</v>
      </c>
      <c r="G448" s="220" t="s">
        <v>148</v>
      </c>
      <c r="H448" s="221">
        <v>1989.059</v>
      </c>
      <c r="I448" s="222"/>
      <c r="J448" s="223">
        <f>ROUND(I448*H448,2)</f>
        <v>0</v>
      </c>
      <c r="K448" s="219" t="s">
        <v>525</v>
      </c>
      <c r="L448" s="72"/>
      <c r="M448" s="224" t="s">
        <v>24</v>
      </c>
      <c r="N448" s="225" t="s">
        <v>44</v>
      </c>
      <c r="O448" s="47"/>
      <c r="P448" s="226">
        <f>O448*H448</f>
        <v>0</v>
      </c>
      <c r="Q448" s="226">
        <v>0.00348</v>
      </c>
      <c r="R448" s="226">
        <f>Q448*H448</f>
        <v>6.9219253199999997</v>
      </c>
      <c r="S448" s="226">
        <v>0</v>
      </c>
      <c r="T448" s="227">
        <f>S448*H448</f>
        <v>0</v>
      </c>
      <c r="AR448" s="24" t="s">
        <v>150</v>
      </c>
      <c r="AT448" s="24" t="s">
        <v>145</v>
      </c>
      <c r="AU448" s="24" t="s">
        <v>83</v>
      </c>
      <c r="AY448" s="24" t="s">
        <v>143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24" t="s">
        <v>81</v>
      </c>
      <c r="BK448" s="228">
        <f>ROUND(I448*H448,2)</f>
        <v>0</v>
      </c>
      <c r="BL448" s="24" t="s">
        <v>150</v>
      </c>
      <c r="BM448" s="24" t="s">
        <v>526</v>
      </c>
    </row>
    <row r="449" s="1" customFormat="1">
      <c r="B449" s="46"/>
      <c r="C449" s="74"/>
      <c r="D449" s="231" t="s">
        <v>296</v>
      </c>
      <c r="E449" s="74"/>
      <c r="F449" s="272" t="s">
        <v>527</v>
      </c>
      <c r="G449" s="74"/>
      <c r="H449" s="74"/>
      <c r="I449" s="187"/>
      <c r="J449" s="74"/>
      <c r="K449" s="74"/>
      <c r="L449" s="72"/>
      <c r="M449" s="273"/>
      <c r="N449" s="47"/>
      <c r="O449" s="47"/>
      <c r="P449" s="47"/>
      <c r="Q449" s="47"/>
      <c r="R449" s="47"/>
      <c r="S449" s="47"/>
      <c r="T449" s="95"/>
      <c r="AT449" s="24" t="s">
        <v>296</v>
      </c>
      <c r="AU449" s="24" t="s">
        <v>83</v>
      </c>
    </row>
    <row r="450" s="11" customFormat="1">
      <c r="B450" s="229"/>
      <c r="C450" s="230"/>
      <c r="D450" s="231" t="s">
        <v>152</v>
      </c>
      <c r="E450" s="232" t="s">
        <v>24</v>
      </c>
      <c r="F450" s="233" t="s">
        <v>528</v>
      </c>
      <c r="G450" s="230"/>
      <c r="H450" s="232" t="s">
        <v>24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152</v>
      </c>
      <c r="AU450" s="239" t="s">
        <v>83</v>
      </c>
      <c r="AV450" s="11" t="s">
        <v>81</v>
      </c>
      <c r="AW450" s="11" t="s">
        <v>37</v>
      </c>
      <c r="AX450" s="11" t="s">
        <v>73</v>
      </c>
      <c r="AY450" s="239" t="s">
        <v>143</v>
      </c>
    </row>
    <row r="451" s="11" customFormat="1">
      <c r="B451" s="229"/>
      <c r="C451" s="230"/>
      <c r="D451" s="231" t="s">
        <v>152</v>
      </c>
      <c r="E451" s="232" t="s">
        <v>24</v>
      </c>
      <c r="F451" s="233" t="s">
        <v>396</v>
      </c>
      <c r="G451" s="230"/>
      <c r="H451" s="232" t="s">
        <v>24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AT451" s="239" t="s">
        <v>152</v>
      </c>
      <c r="AU451" s="239" t="s">
        <v>83</v>
      </c>
      <c r="AV451" s="11" t="s">
        <v>81</v>
      </c>
      <c r="AW451" s="11" t="s">
        <v>37</v>
      </c>
      <c r="AX451" s="11" t="s">
        <v>73</v>
      </c>
      <c r="AY451" s="239" t="s">
        <v>143</v>
      </c>
    </row>
    <row r="452" s="12" customFormat="1">
      <c r="B452" s="240"/>
      <c r="C452" s="241"/>
      <c r="D452" s="231" t="s">
        <v>152</v>
      </c>
      <c r="E452" s="242" t="s">
        <v>24</v>
      </c>
      <c r="F452" s="243" t="s">
        <v>397</v>
      </c>
      <c r="G452" s="241"/>
      <c r="H452" s="244">
        <v>2039.81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AT452" s="250" t="s">
        <v>152</v>
      </c>
      <c r="AU452" s="250" t="s">
        <v>83</v>
      </c>
      <c r="AV452" s="12" t="s">
        <v>83</v>
      </c>
      <c r="AW452" s="12" t="s">
        <v>37</v>
      </c>
      <c r="AX452" s="12" t="s">
        <v>73</v>
      </c>
      <c r="AY452" s="250" t="s">
        <v>143</v>
      </c>
    </row>
    <row r="453" s="12" customFormat="1">
      <c r="B453" s="240"/>
      <c r="C453" s="241"/>
      <c r="D453" s="231" t="s">
        <v>152</v>
      </c>
      <c r="E453" s="242" t="s">
        <v>24</v>
      </c>
      <c r="F453" s="243" t="s">
        <v>398</v>
      </c>
      <c r="G453" s="241"/>
      <c r="H453" s="244">
        <v>-98.834000000000003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AT453" s="250" t="s">
        <v>152</v>
      </c>
      <c r="AU453" s="250" t="s">
        <v>83</v>
      </c>
      <c r="AV453" s="12" t="s">
        <v>83</v>
      </c>
      <c r="AW453" s="12" t="s">
        <v>37</v>
      </c>
      <c r="AX453" s="12" t="s">
        <v>73</v>
      </c>
      <c r="AY453" s="250" t="s">
        <v>143</v>
      </c>
    </row>
    <row r="454" s="12" customFormat="1">
      <c r="B454" s="240"/>
      <c r="C454" s="241"/>
      <c r="D454" s="231" t="s">
        <v>152</v>
      </c>
      <c r="E454" s="242" t="s">
        <v>24</v>
      </c>
      <c r="F454" s="243" t="s">
        <v>399</v>
      </c>
      <c r="G454" s="241"/>
      <c r="H454" s="244">
        <v>-96.379999999999995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AT454" s="250" t="s">
        <v>152</v>
      </c>
      <c r="AU454" s="250" t="s">
        <v>83</v>
      </c>
      <c r="AV454" s="12" t="s">
        <v>83</v>
      </c>
      <c r="AW454" s="12" t="s">
        <v>37</v>
      </c>
      <c r="AX454" s="12" t="s">
        <v>73</v>
      </c>
      <c r="AY454" s="250" t="s">
        <v>143</v>
      </c>
    </row>
    <row r="455" s="12" customFormat="1">
      <c r="B455" s="240"/>
      <c r="C455" s="241"/>
      <c r="D455" s="231" t="s">
        <v>152</v>
      </c>
      <c r="E455" s="242" t="s">
        <v>24</v>
      </c>
      <c r="F455" s="243" t="s">
        <v>400</v>
      </c>
      <c r="G455" s="241"/>
      <c r="H455" s="244">
        <v>-111.17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AT455" s="250" t="s">
        <v>152</v>
      </c>
      <c r="AU455" s="250" t="s">
        <v>83</v>
      </c>
      <c r="AV455" s="12" t="s">
        <v>83</v>
      </c>
      <c r="AW455" s="12" t="s">
        <v>37</v>
      </c>
      <c r="AX455" s="12" t="s">
        <v>73</v>
      </c>
      <c r="AY455" s="250" t="s">
        <v>143</v>
      </c>
    </row>
    <row r="456" s="14" customFormat="1">
      <c r="B456" s="274"/>
      <c r="C456" s="275"/>
      <c r="D456" s="231" t="s">
        <v>152</v>
      </c>
      <c r="E456" s="276" t="s">
        <v>24</v>
      </c>
      <c r="F456" s="277" t="s">
        <v>409</v>
      </c>
      <c r="G456" s="275"/>
      <c r="H456" s="278">
        <v>1733.4259999999999</v>
      </c>
      <c r="I456" s="279"/>
      <c r="J456" s="275"/>
      <c r="K456" s="275"/>
      <c r="L456" s="280"/>
      <c r="M456" s="281"/>
      <c r="N456" s="282"/>
      <c r="O456" s="282"/>
      <c r="P456" s="282"/>
      <c r="Q456" s="282"/>
      <c r="R456" s="282"/>
      <c r="S456" s="282"/>
      <c r="T456" s="283"/>
      <c r="AT456" s="284" t="s">
        <v>152</v>
      </c>
      <c r="AU456" s="284" t="s">
        <v>83</v>
      </c>
      <c r="AV456" s="14" t="s">
        <v>160</v>
      </c>
      <c r="AW456" s="14" t="s">
        <v>37</v>
      </c>
      <c r="AX456" s="14" t="s">
        <v>73</v>
      </c>
      <c r="AY456" s="284" t="s">
        <v>143</v>
      </c>
    </row>
    <row r="457" s="11" customFormat="1">
      <c r="B457" s="229"/>
      <c r="C457" s="230"/>
      <c r="D457" s="231" t="s">
        <v>152</v>
      </c>
      <c r="E457" s="232" t="s">
        <v>24</v>
      </c>
      <c r="F457" s="233" t="s">
        <v>401</v>
      </c>
      <c r="G457" s="230"/>
      <c r="H457" s="232" t="s">
        <v>24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AT457" s="239" t="s">
        <v>152</v>
      </c>
      <c r="AU457" s="239" t="s">
        <v>83</v>
      </c>
      <c r="AV457" s="11" t="s">
        <v>81</v>
      </c>
      <c r="AW457" s="11" t="s">
        <v>37</v>
      </c>
      <c r="AX457" s="11" t="s">
        <v>73</v>
      </c>
      <c r="AY457" s="239" t="s">
        <v>143</v>
      </c>
    </row>
    <row r="458" s="12" customFormat="1">
      <c r="B458" s="240"/>
      <c r="C458" s="241"/>
      <c r="D458" s="231" t="s">
        <v>152</v>
      </c>
      <c r="E458" s="242" t="s">
        <v>24</v>
      </c>
      <c r="F458" s="243" t="s">
        <v>402</v>
      </c>
      <c r="G458" s="241"/>
      <c r="H458" s="244">
        <v>104.58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AT458" s="250" t="s">
        <v>152</v>
      </c>
      <c r="AU458" s="250" t="s">
        <v>83</v>
      </c>
      <c r="AV458" s="12" t="s">
        <v>83</v>
      </c>
      <c r="AW458" s="12" t="s">
        <v>37</v>
      </c>
      <c r="AX458" s="12" t="s">
        <v>73</v>
      </c>
      <c r="AY458" s="250" t="s">
        <v>143</v>
      </c>
    </row>
    <row r="459" s="12" customFormat="1">
      <c r="B459" s="240"/>
      <c r="C459" s="241"/>
      <c r="D459" s="231" t="s">
        <v>152</v>
      </c>
      <c r="E459" s="242" t="s">
        <v>24</v>
      </c>
      <c r="F459" s="243" t="s">
        <v>403</v>
      </c>
      <c r="G459" s="241"/>
      <c r="H459" s="244">
        <v>18.620000000000001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AT459" s="250" t="s">
        <v>152</v>
      </c>
      <c r="AU459" s="250" t="s">
        <v>83</v>
      </c>
      <c r="AV459" s="12" t="s">
        <v>83</v>
      </c>
      <c r="AW459" s="12" t="s">
        <v>37</v>
      </c>
      <c r="AX459" s="12" t="s">
        <v>73</v>
      </c>
      <c r="AY459" s="250" t="s">
        <v>143</v>
      </c>
    </row>
    <row r="460" s="12" customFormat="1">
      <c r="B460" s="240"/>
      <c r="C460" s="241"/>
      <c r="D460" s="231" t="s">
        <v>152</v>
      </c>
      <c r="E460" s="242" t="s">
        <v>24</v>
      </c>
      <c r="F460" s="243" t="s">
        <v>404</v>
      </c>
      <c r="G460" s="241"/>
      <c r="H460" s="244">
        <v>33.810000000000002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AT460" s="250" t="s">
        <v>152</v>
      </c>
      <c r="AU460" s="250" t="s">
        <v>83</v>
      </c>
      <c r="AV460" s="12" t="s">
        <v>83</v>
      </c>
      <c r="AW460" s="12" t="s">
        <v>37</v>
      </c>
      <c r="AX460" s="12" t="s">
        <v>73</v>
      </c>
      <c r="AY460" s="250" t="s">
        <v>143</v>
      </c>
    </row>
    <row r="461" s="12" customFormat="1">
      <c r="B461" s="240"/>
      <c r="C461" s="241"/>
      <c r="D461" s="231" t="s">
        <v>152</v>
      </c>
      <c r="E461" s="242" t="s">
        <v>24</v>
      </c>
      <c r="F461" s="243" t="s">
        <v>405</v>
      </c>
      <c r="G461" s="241"/>
      <c r="H461" s="244">
        <v>49.384999999999998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AT461" s="250" t="s">
        <v>152</v>
      </c>
      <c r="AU461" s="250" t="s">
        <v>83</v>
      </c>
      <c r="AV461" s="12" t="s">
        <v>83</v>
      </c>
      <c r="AW461" s="12" t="s">
        <v>37</v>
      </c>
      <c r="AX461" s="12" t="s">
        <v>73</v>
      </c>
      <c r="AY461" s="250" t="s">
        <v>143</v>
      </c>
    </row>
    <row r="462" s="12" customFormat="1">
      <c r="B462" s="240"/>
      <c r="C462" s="241"/>
      <c r="D462" s="231" t="s">
        <v>152</v>
      </c>
      <c r="E462" s="242" t="s">
        <v>24</v>
      </c>
      <c r="F462" s="243" t="s">
        <v>406</v>
      </c>
      <c r="G462" s="241"/>
      <c r="H462" s="244">
        <v>43.469999999999999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AT462" s="250" t="s">
        <v>152</v>
      </c>
      <c r="AU462" s="250" t="s">
        <v>83</v>
      </c>
      <c r="AV462" s="12" t="s">
        <v>83</v>
      </c>
      <c r="AW462" s="12" t="s">
        <v>37</v>
      </c>
      <c r="AX462" s="12" t="s">
        <v>73</v>
      </c>
      <c r="AY462" s="250" t="s">
        <v>143</v>
      </c>
    </row>
    <row r="463" s="12" customFormat="1">
      <c r="B463" s="240"/>
      <c r="C463" s="241"/>
      <c r="D463" s="231" t="s">
        <v>152</v>
      </c>
      <c r="E463" s="242" t="s">
        <v>24</v>
      </c>
      <c r="F463" s="243" t="s">
        <v>407</v>
      </c>
      <c r="G463" s="241"/>
      <c r="H463" s="244">
        <v>3.7730000000000001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AT463" s="250" t="s">
        <v>152</v>
      </c>
      <c r="AU463" s="250" t="s">
        <v>83</v>
      </c>
      <c r="AV463" s="12" t="s">
        <v>83</v>
      </c>
      <c r="AW463" s="12" t="s">
        <v>37</v>
      </c>
      <c r="AX463" s="12" t="s">
        <v>73</v>
      </c>
      <c r="AY463" s="250" t="s">
        <v>143</v>
      </c>
    </row>
    <row r="464" s="12" customFormat="1">
      <c r="B464" s="240"/>
      <c r="C464" s="241"/>
      <c r="D464" s="231" t="s">
        <v>152</v>
      </c>
      <c r="E464" s="242" t="s">
        <v>24</v>
      </c>
      <c r="F464" s="243" t="s">
        <v>408</v>
      </c>
      <c r="G464" s="241"/>
      <c r="H464" s="244">
        <v>1.9950000000000001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AT464" s="250" t="s">
        <v>152</v>
      </c>
      <c r="AU464" s="250" t="s">
        <v>83</v>
      </c>
      <c r="AV464" s="12" t="s">
        <v>83</v>
      </c>
      <c r="AW464" s="12" t="s">
        <v>37</v>
      </c>
      <c r="AX464" s="12" t="s">
        <v>73</v>
      </c>
      <c r="AY464" s="250" t="s">
        <v>143</v>
      </c>
    </row>
    <row r="465" s="14" customFormat="1">
      <c r="B465" s="274"/>
      <c r="C465" s="275"/>
      <c r="D465" s="231" t="s">
        <v>152</v>
      </c>
      <c r="E465" s="276" t="s">
        <v>24</v>
      </c>
      <c r="F465" s="277" t="s">
        <v>409</v>
      </c>
      <c r="G465" s="275"/>
      <c r="H465" s="278">
        <v>255.63300000000001</v>
      </c>
      <c r="I465" s="279"/>
      <c r="J465" s="275"/>
      <c r="K465" s="275"/>
      <c r="L465" s="280"/>
      <c r="M465" s="281"/>
      <c r="N465" s="282"/>
      <c r="O465" s="282"/>
      <c r="P465" s="282"/>
      <c r="Q465" s="282"/>
      <c r="R465" s="282"/>
      <c r="S465" s="282"/>
      <c r="T465" s="283"/>
      <c r="AT465" s="284" t="s">
        <v>152</v>
      </c>
      <c r="AU465" s="284" t="s">
        <v>83</v>
      </c>
      <c r="AV465" s="14" t="s">
        <v>160</v>
      </c>
      <c r="AW465" s="14" t="s">
        <v>37</v>
      </c>
      <c r="AX465" s="14" t="s">
        <v>73</v>
      </c>
      <c r="AY465" s="284" t="s">
        <v>143</v>
      </c>
    </row>
    <row r="466" s="13" customFormat="1">
      <c r="B466" s="251"/>
      <c r="C466" s="252"/>
      <c r="D466" s="231" t="s">
        <v>152</v>
      </c>
      <c r="E466" s="253" t="s">
        <v>24</v>
      </c>
      <c r="F466" s="254" t="s">
        <v>155</v>
      </c>
      <c r="G466" s="252"/>
      <c r="H466" s="255">
        <v>1989.059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AT466" s="261" t="s">
        <v>152</v>
      </c>
      <c r="AU466" s="261" t="s">
        <v>83</v>
      </c>
      <c r="AV466" s="13" t="s">
        <v>150</v>
      </c>
      <c r="AW466" s="13" t="s">
        <v>37</v>
      </c>
      <c r="AX466" s="13" t="s">
        <v>81</v>
      </c>
      <c r="AY466" s="261" t="s">
        <v>143</v>
      </c>
    </row>
    <row r="467" s="1" customFormat="1" ht="16.5" customHeight="1">
      <c r="B467" s="46"/>
      <c r="C467" s="217" t="s">
        <v>529</v>
      </c>
      <c r="D467" s="217" t="s">
        <v>145</v>
      </c>
      <c r="E467" s="218" t="s">
        <v>530</v>
      </c>
      <c r="F467" s="219" t="s">
        <v>531</v>
      </c>
      <c r="G467" s="220" t="s">
        <v>174</v>
      </c>
      <c r="H467" s="221">
        <v>431.69999999999999</v>
      </c>
      <c r="I467" s="222"/>
      <c r="J467" s="223">
        <f>ROUND(I467*H467,2)</f>
        <v>0</v>
      </c>
      <c r="K467" s="219" t="s">
        <v>24</v>
      </c>
      <c r="L467" s="72"/>
      <c r="M467" s="224" t="s">
        <v>24</v>
      </c>
      <c r="N467" s="225" t="s">
        <v>44</v>
      </c>
      <c r="O467" s="47"/>
      <c r="P467" s="226">
        <f>O467*H467</f>
        <v>0</v>
      </c>
      <c r="Q467" s="226">
        <v>0.00040000000000000002</v>
      </c>
      <c r="R467" s="226">
        <f>Q467*H467</f>
        <v>0.17268</v>
      </c>
      <c r="S467" s="226">
        <v>0</v>
      </c>
      <c r="T467" s="227">
        <f>S467*H467</f>
        <v>0</v>
      </c>
      <c r="AR467" s="24" t="s">
        <v>150</v>
      </c>
      <c r="AT467" s="24" t="s">
        <v>145</v>
      </c>
      <c r="AU467" s="24" t="s">
        <v>83</v>
      </c>
      <c r="AY467" s="24" t="s">
        <v>143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24" t="s">
        <v>81</v>
      </c>
      <c r="BK467" s="228">
        <f>ROUND(I467*H467,2)</f>
        <v>0</v>
      </c>
      <c r="BL467" s="24" t="s">
        <v>150</v>
      </c>
      <c r="BM467" s="24" t="s">
        <v>532</v>
      </c>
    </row>
    <row r="468" s="11" customFormat="1">
      <c r="B468" s="229"/>
      <c r="C468" s="230"/>
      <c r="D468" s="231" t="s">
        <v>152</v>
      </c>
      <c r="E468" s="232" t="s">
        <v>24</v>
      </c>
      <c r="F468" s="233" t="s">
        <v>533</v>
      </c>
      <c r="G468" s="230"/>
      <c r="H468" s="232" t="s">
        <v>24</v>
      </c>
      <c r="I468" s="234"/>
      <c r="J468" s="230"/>
      <c r="K468" s="230"/>
      <c r="L468" s="235"/>
      <c r="M468" s="236"/>
      <c r="N468" s="237"/>
      <c r="O468" s="237"/>
      <c r="P468" s="237"/>
      <c r="Q468" s="237"/>
      <c r="R468" s="237"/>
      <c r="S468" s="237"/>
      <c r="T468" s="238"/>
      <c r="AT468" s="239" t="s">
        <v>152</v>
      </c>
      <c r="AU468" s="239" t="s">
        <v>83</v>
      </c>
      <c r="AV468" s="11" t="s">
        <v>81</v>
      </c>
      <c r="AW468" s="11" t="s">
        <v>37</v>
      </c>
      <c r="AX468" s="11" t="s">
        <v>73</v>
      </c>
      <c r="AY468" s="239" t="s">
        <v>143</v>
      </c>
    </row>
    <row r="469" s="12" customFormat="1">
      <c r="B469" s="240"/>
      <c r="C469" s="241"/>
      <c r="D469" s="231" t="s">
        <v>152</v>
      </c>
      <c r="E469" s="242" t="s">
        <v>24</v>
      </c>
      <c r="F469" s="243" t="s">
        <v>448</v>
      </c>
      <c r="G469" s="241"/>
      <c r="H469" s="244">
        <v>21.75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AT469" s="250" t="s">
        <v>152</v>
      </c>
      <c r="AU469" s="250" t="s">
        <v>83</v>
      </c>
      <c r="AV469" s="12" t="s">
        <v>83</v>
      </c>
      <c r="AW469" s="12" t="s">
        <v>37</v>
      </c>
      <c r="AX469" s="12" t="s">
        <v>73</v>
      </c>
      <c r="AY469" s="250" t="s">
        <v>143</v>
      </c>
    </row>
    <row r="470" s="12" customFormat="1">
      <c r="B470" s="240"/>
      <c r="C470" s="241"/>
      <c r="D470" s="231" t="s">
        <v>152</v>
      </c>
      <c r="E470" s="242" t="s">
        <v>24</v>
      </c>
      <c r="F470" s="243" t="s">
        <v>449</v>
      </c>
      <c r="G470" s="241"/>
      <c r="H470" s="244">
        <v>6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AT470" s="250" t="s">
        <v>152</v>
      </c>
      <c r="AU470" s="250" t="s">
        <v>83</v>
      </c>
      <c r="AV470" s="12" t="s">
        <v>83</v>
      </c>
      <c r="AW470" s="12" t="s">
        <v>37</v>
      </c>
      <c r="AX470" s="12" t="s">
        <v>73</v>
      </c>
      <c r="AY470" s="250" t="s">
        <v>143</v>
      </c>
    </row>
    <row r="471" s="12" customFormat="1">
      <c r="B471" s="240"/>
      <c r="C471" s="241"/>
      <c r="D471" s="231" t="s">
        <v>152</v>
      </c>
      <c r="E471" s="242" t="s">
        <v>24</v>
      </c>
      <c r="F471" s="243" t="s">
        <v>450</v>
      </c>
      <c r="G471" s="241"/>
      <c r="H471" s="244">
        <v>3.4500000000000002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AT471" s="250" t="s">
        <v>152</v>
      </c>
      <c r="AU471" s="250" t="s">
        <v>83</v>
      </c>
      <c r="AV471" s="12" t="s">
        <v>83</v>
      </c>
      <c r="AW471" s="12" t="s">
        <v>37</v>
      </c>
      <c r="AX471" s="12" t="s">
        <v>73</v>
      </c>
      <c r="AY471" s="250" t="s">
        <v>143</v>
      </c>
    </row>
    <row r="472" s="12" customFormat="1">
      <c r="B472" s="240"/>
      <c r="C472" s="241"/>
      <c r="D472" s="231" t="s">
        <v>152</v>
      </c>
      <c r="E472" s="242" t="s">
        <v>24</v>
      </c>
      <c r="F472" s="243" t="s">
        <v>452</v>
      </c>
      <c r="G472" s="241"/>
      <c r="H472" s="244">
        <v>54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AT472" s="250" t="s">
        <v>152</v>
      </c>
      <c r="AU472" s="250" t="s">
        <v>83</v>
      </c>
      <c r="AV472" s="12" t="s">
        <v>83</v>
      </c>
      <c r="AW472" s="12" t="s">
        <v>37</v>
      </c>
      <c r="AX472" s="12" t="s">
        <v>73</v>
      </c>
      <c r="AY472" s="250" t="s">
        <v>143</v>
      </c>
    </row>
    <row r="473" s="12" customFormat="1">
      <c r="B473" s="240"/>
      <c r="C473" s="241"/>
      <c r="D473" s="231" t="s">
        <v>152</v>
      </c>
      <c r="E473" s="242" t="s">
        <v>24</v>
      </c>
      <c r="F473" s="243" t="s">
        <v>453</v>
      </c>
      <c r="G473" s="241"/>
      <c r="H473" s="244">
        <v>9.5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152</v>
      </c>
      <c r="AU473" s="250" t="s">
        <v>83</v>
      </c>
      <c r="AV473" s="12" t="s">
        <v>83</v>
      </c>
      <c r="AW473" s="12" t="s">
        <v>37</v>
      </c>
      <c r="AX473" s="12" t="s">
        <v>73</v>
      </c>
      <c r="AY473" s="250" t="s">
        <v>143</v>
      </c>
    </row>
    <row r="474" s="12" customFormat="1">
      <c r="B474" s="240"/>
      <c r="C474" s="241"/>
      <c r="D474" s="231" t="s">
        <v>152</v>
      </c>
      <c r="E474" s="242" t="s">
        <v>24</v>
      </c>
      <c r="F474" s="243" t="s">
        <v>454</v>
      </c>
      <c r="G474" s="241"/>
      <c r="H474" s="244">
        <v>15.4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AT474" s="250" t="s">
        <v>152</v>
      </c>
      <c r="AU474" s="250" t="s">
        <v>83</v>
      </c>
      <c r="AV474" s="12" t="s">
        <v>83</v>
      </c>
      <c r="AW474" s="12" t="s">
        <v>37</v>
      </c>
      <c r="AX474" s="12" t="s">
        <v>73</v>
      </c>
      <c r="AY474" s="250" t="s">
        <v>143</v>
      </c>
    </row>
    <row r="475" s="12" customFormat="1">
      <c r="B475" s="240"/>
      <c r="C475" s="241"/>
      <c r="D475" s="231" t="s">
        <v>152</v>
      </c>
      <c r="E475" s="242" t="s">
        <v>24</v>
      </c>
      <c r="F475" s="243" t="s">
        <v>455</v>
      </c>
      <c r="G475" s="241"/>
      <c r="H475" s="244">
        <v>25.5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AT475" s="250" t="s">
        <v>152</v>
      </c>
      <c r="AU475" s="250" t="s">
        <v>83</v>
      </c>
      <c r="AV475" s="12" t="s">
        <v>83</v>
      </c>
      <c r="AW475" s="12" t="s">
        <v>37</v>
      </c>
      <c r="AX475" s="12" t="s">
        <v>73</v>
      </c>
      <c r="AY475" s="250" t="s">
        <v>143</v>
      </c>
    </row>
    <row r="476" s="12" customFormat="1">
      <c r="B476" s="240"/>
      <c r="C476" s="241"/>
      <c r="D476" s="231" t="s">
        <v>152</v>
      </c>
      <c r="E476" s="242" t="s">
        <v>24</v>
      </c>
      <c r="F476" s="243" t="s">
        <v>456</v>
      </c>
      <c r="G476" s="241"/>
      <c r="H476" s="244">
        <v>19.800000000000001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AT476" s="250" t="s">
        <v>152</v>
      </c>
      <c r="AU476" s="250" t="s">
        <v>83</v>
      </c>
      <c r="AV476" s="12" t="s">
        <v>83</v>
      </c>
      <c r="AW476" s="12" t="s">
        <v>37</v>
      </c>
      <c r="AX476" s="12" t="s">
        <v>73</v>
      </c>
      <c r="AY476" s="250" t="s">
        <v>143</v>
      </c>
    </row>
    <row r="477" s="12" customFormat="1">
      <c r="B477" s="240"/>
      <c r="C477" s="241"/>
      <c r="D477" s="231" t="s">
        <v>152</v>
      </c>
      <c r="E477" s="242" t="s">
        <v>24</v>
      </c>
      <c r="F477" s="243" t="s">
        <v>457</v>
      </c>
      <c r="G477" s="241"/>
      <c r="H477" s="244">
        <v>1.2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AT477" s="250" t="s">
        <v>152</v>
      </c>
      <c r="AU477" s="250" t="s">
        <v>83</v>
      </c>
      <c r="AV477" s="12" t="s">
        <v>83</v>
      </c>
      <c r="AW477" s="12" t="s">
        <v>37</v>
      </c>
      <c r="AX477" s="12" t="s">
        <v>73</v>
      </c>
      <c r="AY477" s="250" t="s">
        <v>143</v>
      </c>
    </row>
    <row r="478" s="12" customFormat="1">
      <c r="B478" s="240"/>
      <c r="C478" s="241"/>
      <c r="D478" s="231" t="s">
        <v>152</v>
      </c>
      <c r="E478" s="242" t="s">
        <v>24</v>
      </c>
      <c r="F478" s="243" t="s">
        <v>458</v>
      </c>
      <c r="G478" s="241"/>
      <c r="H478" s="244">
        <v>1.1000000000000001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AT478" s="250" t="s">
        <v>152</v>
      </c>
      <c r="AU478" s="250" t="s">
        <v>83</v>
      </c>
      <c r="AV478" s="12" t="s">
        <v>83</v>
      </c>
      <c r="AW478" s="12" t="s">
        <v>37</v>
      </c>
      <c r="AX478" s="12" t="s">
        <v>73</v>
      </c>
      <c r="AY478" s="250" t="s">
        <v>143</v>
      </c>
    </row>
    <row r="479" s="11" customFormat="1">
      <c r="B479" s="229"/>
      <c r="C479" s="230"/>
      <c r="D479" s="231" t="s">
        <v>152</v>
      </c>
      <c r="E479" s="232" t="s">
        <v>24</v>
      </c>
      <c r="F479" s="233" t="s">
        <v>534</v>
      </c>
      <c r="G479" s="230"/>
      <c r="H479" s="232" t="s">
        <v>24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AT479" s="239" t="s">
        <v>152</v>
      </c>
      <c r="AU479" s="239" t="s">
        <v>83</v>
      </c>
      <c r="AV479" s="11" t="s">
        <v>81</v>
      </c>
      <c r="AW479" s="11" t="s">
        <v>37</v>
      </c>
      <c r="AX479" s="11" t="s">
        <v>73</v>
      </c>
      <c r="AY479" s="239" t="s">
        <v>143</v>
      </c>
    </row>
    <row r="480" s="12" customFormat="1">
      <c r="B480" s="240"/>
      <c r="C480" s="241"/>
      <c r="D480" s="231" t="s">
        <v>152</v>
      </c>
      <c r="E480" s="242" t="s">
        <v>24</v>
      </c>
      <c r="F480" s="243" t="s">
        <v>535</v>
      </c>
      <c r="G480" s="241"/>
      <c r="H480" s="244">
        <v>274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AT480" s="250" t="s">
        <v>152</v>
      </c>
      <c r="AU480" s="250" t="s">
        <v>83</v>
      </c>
      <c r="AV480" s="12" t="s">
        <v>83</v>
      </c>
      <c r="AW480" s="12" t="s">
        <v>37</v>
      </c>
      <c r="AX480" s="12" t="s">
        <v>73</v>
      </c>
      <c r="AY480" s="250" t="s">
        <v>143</v>
      </c>
    </row>
    <row r="481" s="13" customFormat="1">
      <c r="B481" s="251"/>
      <c r="C481" s="252"/>
      <c r="D481" s="231" t="s">
        <v>152</v>
      </c>
      <c r="E481" s="253" t="s">
        <v>24</v>
      </c>
      <c r="F481" s="254" t="s">
        <v>155</v>
      </c>
      <c r="G481" s="252"/>
      <c r="H481" s="255">
        <v>431.69999999999999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AT481" s="261" t="s">
        <v>152</v>
      </c>
      <c r="AU481" s="261" t="s">
        <v>83</v>
      </c>
      <c r="AV481" s="13" t="s">
        <v>150</v>
      </c>
      <c r="AW481" s="13" t="s">
        <v>37</v>
      </c>
      <c r="AX481" s="13" t="s">
        <v>81</v>
      </c>
      <c r="AY481" s="261" t="s">
        <v>143</v>
      </c>
    </row>
    <row r="482" s="1" customFormat="1" ht="16.5" customHeight="1">
      <c r="B482" s="46"/>
      <c r="C482" s="217" t="s">
        <v>536</v>
      </c>
      <c r="D482" s="217" t="s">
        <v>145</v>
      </c>
      <c r="E482" s="218" t="s">
        <v>537</v>
      </c>
      <c r="F482" s="219" t="s">
        <v>538</v>
      </c>
      <c r="G482" s="220" t="s">
        <v>174</v>
      </c>
      <c r="H482" s="221">
        <v>602.58000000000004</v>
      </c>
      <c r="I482" s="222"/>
      <c r="J482" s="223">
        <f>ROUND(I482*H482,2)</f>
        <v>0</v>
      </c>
      <c r="K482" s="219" t="s">
        <v>24</v>
      </c>
      <c r="L482" s="72"/>
      <c r="M482" s="224" t="s">
        <v>24</v>
      </c>
      <c r="N482" s="225" t="s">
        <v>44</v>
      </c>
      <c r="O482" s="47"/>
      <c r="P482" s="226">
        <f>O482*H482</f>
        <v>0</v>
      </c>
      <c r="Q482" s="226">
        <v>3.0000000000000001E-05</v>
      </c>
      <c r="R482" s="226">
        <f>Q482*H482</f>
        <v>0.0180774</v>
      </c>
      <c r="S482" s="226">
        <v>0</v>
      </c>
      <c r="T482" s="227">
        <f>S482*H482</f>
        <v>0</v>
      </c>
      <c r="AR482" s="24" t="s">
        <v>150</v>
      </c>
      <c r="AT482" s="24" t="s">
        <v>145</v>
      </c>
      <c r="AU482" s="24" t="s">
        <v>83</v>
      </c>
      <c r="AY482" s="24" t="s">
        <v>143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24" t="s">
        <v>81</v>
      </c>
      <c r="BK482" s="228">
        <f>ROUND(I482*H482,2)</f>
        <v>0</v>
      </c>
      <c r="BL482" s="24" t="s">
        <v>150</v>
      </c>
      <c r="BM482" s="24" t="s">
        <v>539</v>
      </c>
    </row>
    <row r="483" s="11" customFormat="1">
      <c r="B483" s="229"/>
      <c r="C483" s="230"/>
      <c r="D483" s="231" t="s">
        <v>152</v>
      </c>
      <c r="E483" s="232" t="s">
        <v>24</v>
      </c>
      <c r="F483" s="233" t="s">
        <v>540</v>
      </c>
      <c r="G483" s="230"/>
      <c r="H483" s="232" t="s">
        <v>24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AT483" s="239" t="s">
        <v>152</v>
      </c>
      <c r="AU483" s="239" t="s">
        <v>83</v>
      </c>
      <c r="AV483" s="11" t="s">
        <v>81</v>
      </c>
      <c r="AW483" s="11" t="s">
        <v>37</v>
      </c>
      <c r="AX483" s="11" t="s">
        <v>73</v>
      </c>
      <c r="AY483" s="239" t="s">
        <v>143</v>
      </c>
    </row>
    <row r="484" s="12" customFormat="1">
      <c r="B484" s="240"/>
      <c r="C484" s="241"/>
      <c r="D484" s="231" t="s">
        <v>152</v>
      </c>
      <c r="E484" s="242" t="s">
        <v>24</v>
      </c>
      <c r="F484" s="243" t="s">
        <v>541</v>
      </c>
      <c r="G484" s="241"/>
      <c r="H484" s="244">
        <v>60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AT484" s="250" t="s">
        <v>152</v>
      </c>
      <c r="AU484" s="250" t="s">
        <v>83</v>
      </c>
      <c r="AV484" s="12" t="s">
        <v>83</v>
      </c>
      <c r="AW484" s="12" t="s">
        <v>37</v>
      </c>
      <c r="AX484" s="12" t="s">
        <v>73</v>
      </c>
      <c r="AY484" s="250" t="s">
        <v>143</v>
      </c>
    </row>
    <row r="485" s="12" customFormat="1">
      <c r="B485" s="240"/>
      <c r="C485" s="241"/>
      <c r="D485" s="231" t="s">
        <v>152</v>
      </c>
      <c r="E485" s="242" t="s">
        <v>24</v>
      </c>
      <c r="F485" s="243" t="s">
        <v>542</v>
      </c>
      <c r="G485" s="241"/>
      <c r="H485" s="244">
        <v>190.80000000000001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AT485" s="250" t="s">
        <v>152</v>
      </c>
      <c r="AU485" s="250" t="s">
        <v>83</v>
      </c>
      <c r="AV485" s="12" t="s">
        <v>83</v>
      </c>
      <c r="AW485" s="12" t="s">
        <v>37</v>
      </c>
      <c r="AX485" s="12" t="s">
        <v>73</v>
      </c>
      <c r="AY485" s="250" t="s">
        <v>143</v>
      </c>
    </row>
    <row r="486" s="12" customFormat="1">
      <c r="B486" s="240"/>
      <c r="C486" s="241"/>
      <c r="D486" s="231" t="s">
        <v>152</v>
      </c>
      <c r="E486" s="242" t="s">
        <v>24</v>
      </c>
      <c r="F486" s="243" t="s">
        <v>543</v>
      </c>
      <c r="G486" s="241"/>
      <c r="H486" s="244">
        <v>34.200000000000003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AT486" s="250" t="s">
        <v>152</v>
      </c>
      <c r="AU486" s="250" t="s">
        <v>83</v>
      </c>
      <c r="AV486" s="12" t="s">
        <v>83</v>
      </c>
      <c r="AW486" s="12" t="s">
        <v>37</v>
      </c>
      <c r="AX486" s="12" t="s">
        <v>73</v>
      </c>
      <c r="AY486" s="250" t="s">
        <v>143</v>
      </c>
    </row>
    <row r="487" s="12" customFormat="1">
      <c r="B487" s="240"/>
      <c r="C487" s="241"/>
      <c r="D487" s="231" t="s">
        <v>152</v>
      </c>
      <c r="E487" s="242" t="s">
        <v>24</v>
      </c>
      <c r="F487" s="243" t="s">
        <v>544</v>
      </c>
      <c r="G487" s="241"/>
      <c r="H487" s="244">
        <v>65.799999999999997</v>
      </c>
      <c r="I487" s="245"/>
      <c r="J487" s="241"/>
      <c r="K487" s="241"/>
      <c r="L487" s="246"/>
      <c r="M487" s="247"/>
      <c r="N487" s="248"/>
      <c r="O487" s="248"/>
      <c r="P487" s="248"/>
      <c r="Q487" s="248"/>
      <c r="R487" s="248"/>
      <c r="S487" s="248"/>
      <c r="T487" s="249"/>
      <c r="AT487" s="250" t="s">
        <v>152</v>
      </c>
      <c r="AU487" s="250" t="s">
        <v>83</v>
      </c>
      <c r="AV487" s="12" t="s">
        <v>83</v>
      </c>
      <c r="AW487" s="12" t="s">
        <v>37</v>
      </c>
      <c r="AX487" s="12" t="s">
        <v>73</v>
      </c>
      <c r="AY487" s="250" t="s">
        <v>143</v>
      </c>
    </row>
    <row r="488" s="12" customFormat="1">
      <c r="B488" s="240"/>
      <c r="C488" s="241"/>
      <c r="D488" s="231" t="s">
        <v>152</v>
      </c>
      <c r="E488" s="242" t="s">
        <v>24</v>
      </c>
      <c r="F488" s="243" t="s">
        <v>545</v>
      </c>
      <c r="G488" s="241"/>
      <c r="H488" s="244">
        <v>90.099999999999994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AT488" s="250" t="s">
        <v>152</v>
      </c>
      <c r="AU488" s="250" t="s">
        <v>83</v>
      </c>
      <c r="AV488" s="12" t="s">
        <v>83</v>
      </c>
      <c r="AW488" s="12" t="s">
        <v>37</v>
      </c>
      <c r="AX488" s="12" t="s">
        <v>73</v>
      </c>
      <c r="AY488" s="250" t="s">
        <v>143</v>
      </c>
    </row>
    <row r="489" s="12" customFormat="1">
      <c r="B489" s="240"/>
      <c r="C489" s="241"/>
      <c r="D489" s="231" t="s">
        <v>152</v>
      </c>
      <c r="E489" s="242" t="s">
        <v>24</v>
      </c>
      <c r="F489" s="243" t="s">
        <v>546</v>
      </c>
      <c r="G489" s="241"/>
      <c r="H489" s="244">
        <v>89.299999999999997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AT489" s="250" t="s">
        <v>152</v>
      </c>
      <c r="AU489" s="250" t="s">
        <v>83</v>
      </c>
      <c r="AV489" s="12" t="s">
        <v>83</v>
      </c>
      <c r="AW489" s="12" t="s">
        <v>37</v>
      </c>
      <c r="AX489" s="12" t="s">
        <v>73</v>
      </c>
      <c r="AY489" s="250" t="s">
        <v>143</v>
      </c>
    </row>
    <row r="490" s="12" customFormat="1">
      <c r="B490" s="240"/>
      <c r="C490" s="241"/>
      <c r="D490" s="231" t="s">
        <v>152</v>
      </c>
      <c r="E490" s="242" t="s">
        <v>24</v>
      </c>
      <c r="F490" s="243" t="s">
        <v>547</v>
      </c>
      <c r="G490" s="241"/>
      <c r="H490" s="244">
        <v>8.3800000000000008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AT490" s="250" t="s">
        <v>152</v>
      </c>
      <c r="AU490" s="250" t="s">
        <v>83</v>
      </c>
      <c r="AV490" s="12" t="s">
        <v>83</v>
      </c>
      <c r="AW490" s="12" t="s">
        <v>37</v>
      </c>
      <c r="AX490" s="12" t="s">
        <v>73</v>
      </c>
      <c r="AY490" s="250" t="s">
        <v>143</v>
      </c>
    </row>
    <row r="491" s="12" customFormat="1">
      <c r="B491" s="240"/>
      <c r="C491" s="241"/>
      <c r="D491" s="231" t="s">
        <v>152</v>
      </c>
      <c r="E491" s="242" t="s">
        <v>24</v>
      </c>
      <c r="F491" s="243" t="s">
        <v>548</v>
      </c>
      <c r="G491" s="241"/>
      <c r="H491" s="244">
        <v>7</v>
      </c>
      <c r="I491" s="245"/>
      <c r="J491" s="241"/>
      <c r="K491" s="241"/>
      <c r="L491" s="246"/>
      <c r="M491" s="247"/>
      <c r="N491" s="248"/>
      <c r="O491" s="248"/>
      <c r="P491" s="248"/>
      <c r="Q491" s="248"/>
      <c r="R491" s="248"/>
      <c r="S491" s="248"/>
      <c r="T491" s="249"/>
      <c r="AT491" s="250" t="s">
        <v>152</v>
      </c>
      <c r="AU491" s="250" t="s">
        <v>83</v>
      </c>
      <c r="AV491" s="12" t="s">
        <v>83</v>
      </c>
      <c r="AW491" s="12" t="s">
        <v>37</v>
      </c>
      <c r="AX491" s="12" t="s">
        <v>73</v>
      </c>
      <c r="AY491" s="250" t="s">
        <v>143</v>
      </c>
    </row>
    <row r="492" s="12" customFormat="1">
      <c r="B492" s="240"/>
      <c r="C492" s="241"/>
      <c r="D492" s="231" t="s">
        <v>152</v>
      </c>
      <c r="E492" s="242" t="s">
        <v>24</v>
      </c>
      <c r="F492" s="243" t="s">
        <v>549</v>
      </c>
      <c r="G492" s="241"/>
      <c r="H492" s="244">
        <v>43.5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AT492" s="250" t="s">
        <v>152</v>
      </c>
      <c r="AU492" s="250" t="s">
        <v>83</v>
      </c>
      <c r="AV492" s="12" t="s">
        <v>83</v>
      </c>
      <c r="AW492" s="12" t="s">
        <v>37</v>
      </c>
      <c r="AX492" s="12" t="s">
        <v>73</v>
      </c>
      <c r="AY492" s="250" t="s">
        <v>143</v>
      </c>
    </row>
    <row r="493" s="12" customFormat="1">
      <c r="B493" s="240"/>
      <c r="C493" s="241"/>
      <c r="D493" s="231" t="s">
        <v>152</v>
      </c>
      <c r="E493" s="242" t="s">
        <v>24</v>
      </c>
      <c r="F493" s="243" t="s">
        <v>550</v>
      </c>
      <c r="G493" s="241"/>
      <c r="H493" s="244">
        <v>4.7999999999999998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AT493" s="250" t="s">
        <v>152</v>
      </c>
      <c r="AU493" s="250" t="s">
        <v>83</v>
      </c>
      <c r="AV493" s="12" t="s">
        <v>83</v>
      </c>
      <c r="AW493" s="12" t="s">
        <v>37</v>
      </c>
      <c r="AX493" s="12" t="s">
        <v>73</v>
      </c>
      <c r="AY493" s="250" t="s">
        <v>143</v>
      </c>
    </row>
    <row r="494" s="12" customFormat="1">
      <c r="B494" s="240"/>
      <c r="C494" s="241"/>
      <c r="D494" s="231" t="s">
        <v>152</v>
      </c>
      <c r="E494" s="242" t="s">
        <v>24</v>
      </c>
      <c r="F494" s="243" t="s">
        <v>551</v>
      </c>
      <c r="G494" s="241"/>
      <c r="H494" s="244">
        <v>8.6999999999999993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152</v>
      </c>
      <c r="AU494" s="250" t="s">
        <v>83</v>
      </c>
      <c r="AV494" s="12" t="s">
        <v>83</v>
      </c>
      <c r="AW494" s="12" t="s">
        <v>37</v>
      </c>
      <c r="AX494" s="12" t="s">
        <v>73</v>
      </c>
      <c r="AY494" s="250" t="s">
        <v>143</v>
      </c>
    </row>
    <row r="495" s="13" customFormat="1">
      <c r="B495" s="251"/>
      <c r="C495" s="252"/>
      <c r="D495" s="231" t="s">
        <v>152</v>
      </c>
      <c r="E495" s="253" t="s">
        <v>24</v>
      </c>
      <c r="F495" s="254" t="s">
        <v>155</v>
      </c>
      <c r="G495" s="252"/>
      <c r="H495" s="255">
        <v>602.58000000000004</v>
      </c>
      <c r="I495" s="256"/>
      <c r="J495" s="252"/>
      <c r="K495" s="252"/>
      <c r="L495" s="257"/>
      <c r="M495" s="258"/>
      <c r="N495" s="259"/>
      <c r="O495" s="259"/>
      <c r="P495" s="259"/>
      <c r="Q495" s="259"/>
      <c r="R495" s="259"/>
      <c r="S495" s="259"/>
      <c r="T495" s="260"/>
      <c r="AT495" s="261" t="s">
        <v>152</v>
      </c>
      <c r="AU495" s="261" t="s">
        <v>83</v>
      </c>
      <c r="AV495" s="13" t="s">
        <v>150</v>
      </c>
      <c r="AW495" s="13" t="s">
        <v>37</v>
      </c>
      <c r="AX495" s="13" t="s">
        <v>81</v>
      </c>
      <c r="AY495" s="261" t="s">
        <v>143</v>
      </c>
    </row>
    <row r="496" s="1" customFormat="1" ht="16.5" customHeight="1">
      <c r="B496" s="46"/>
      <c r="C496" s="217" t="s">
        <v>552</v>
      </c>
      <c r="D496" s="217" t="s">
        <v>145</v>
      </c>
      <c r="E496" s="218" t="s">
        <v>553</v>
      </c>
      <c r="F496" s="219" t="s">
        <v>554</v>
      </c>
      <c r="G496" s="220" t="s">
        <v>174</v>
      </c>
      <c r="H496" s="221">
        <v>403.19999999999999</v>
      </c>
      <c r="I496" s="222"/>
      <c r="J496" s="223">
        <f>ROUND(I496*H496,2)</f>
        <v>0</v>
      </c>
      <c r="K496" s="219" t="s">
        <v>24</v>
      </c>
      <c r="L496" s="72"/>
      <c r="M496" s="224" t="s">
        <v>24</v>
      </c>
      <c r="N496" s="225" t="s">
        <v>44</v>
      </c>
      <c r="O496" s="47"/>
      <c r="P496" s="226">
        <f>O496*H496</f>
        <v>0</v>
      </c>
      <c r="Q496" s="226">
        <v>0.00020000000000000001</v>
      </c>
      <c r="R496" s="226">
        <f>Q496*H496</f>
        <v>0.080640000000000003</v>
      </c>
      <c r="S496" s="226">
        <v>0</v>
      </c>
      <c r="T496" s="227">
        <f>S496*H496</f>
        <v>0</v>
      </c>
      <c r="AR496" s="24" t="s">
        <v>150</v>
      </c>
      <c r="AT496" s="24" t="s">
        <v>145</v>
      </c>
      <c r="AU496" s="24" t="s">
        <v>83</v>
      </c>
      <c r="AY496" s="24" t="s">
        <v>143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24" t="s">
        <v>81</v>
      </c>
      <c r="BK496" s="228">
        <f>ROUND(I496*H496,2)</f>
        <v>0</v>
      </c>
      <c r="BL496" s="24" t="s">
        <v>150</v>
      </c>
      <c r="BM496" s="24" t="s">
        <v>555</v>
      </c>
    </row>
    <row r="497" s="12" customFormat="1">
      <c r="B497" s="240"/>
      <c r="C497" s="241"/>
      <c r="D497" s="231" t="s">
        <v>152</v>
      </c>
      <c r="E497" s="242" t="s">
        <v>24</v>
      </c>
      <c r="F497" s="243" t="s">
        <v>448</v>
      </c>
      <c r="G497" s="241"/>
      <c r="H497" s="244">
        <v>21.75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AT497" s="250" t="s">
        <v>152</v>
      </c>
      <c r="AU497" s="250" t="s">
        <v>83</v>
      </c>
      <c r="AV497" s="12" t="s">
        <v>83</v>
      </c>
      <c r="AW497" s="12" t="s">
        <v>37</v>
      </c>
      <c r="AX497" s="12" t="s">
        <v>73</v>
      </c>
      <c r="AY497" s="250" t="s">
        <v>143</v>
      </c>
    </row>
    <row r="498" s="12" customFormat="1">
      <c r="B498" s="240"/>
      <c r="C498" s="241"/>
      <c r="D498" s="231" t="s">
        <v>152</v>
      </c>
      <c r="E498" s="242" t="s">
        <v>24</v>
      </c>
      <c r="F498" s="243" t="s">
        <v>450</v>
      </c>
      <c r="G498" s="241"/>
      <c r="H498" s="244">
        <v>3.4500000000000002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AT498" s="250" t="s">
        <v>152</v>
      </c>
      <c r="AU498" s="250" t="s">
        <v>83</v>
      </c>
      <c r="AV498" s="12" t="s">
        <v>83</v>
      </c>
      <c r="AW498" s="12" t="s">
        <v>37</v>
      </c>
      <c r="AX498" s="12" t="s">
        <v>73</v>
      </c>
      <c r="AY498" s="250" t="s">
        <v>143</v>
      </c>
    </row>
    <row r="499" s="12" customFormat="1">
      <c r="B499" s="240"/>
      <c r="C499" s="241"/>
      <c r="D499" s="231" t="s">
        <v>152</v>
      </c>
      <c r="E499" s="242" t="s">
        <v>24</v>
      </c>
      <c r="F499" s="243" t="s">
        <v>556</v>
      </c>
      <c r="G499" s="241"/>
      <c r="H499" s="244">
        <v>6.9000000000000004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AT499" s="250" t="s">
        <v>152</v>
      </c>
      <c r="AU499" s="250" t="s">
        <v>83</v>
      </c>
      <c r="AV499" s="12" t="s">
        <v>83</v>
      </c>
      <c r="AW499" s="12" t="s">
        <v>37</v>
      </c>
      <c r="AX499" s="12" t="s">
        <v>73</v>
      </c>
      <c r="AY499" s="250" t="s">
        <v>143</v>
      </c>
    </row>
    <row r="500" s="12" customFormat="1">
      <c r="B500" s="240"/>
      <c r="C500" s="241"/>
      <c r="D500" s="231" t="s">
        <v>152</v>
      </c>
      <c r="E500" s="242" t="s">
        <v>24</v>
      </c>
      <c r="F500" s="243" t="s">
        <v>449</v>
      </c>
      <c r="G500" s="241"/>
      <c r="H500" s="244">
        <v>6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AT500" s="250" t="s">
        <v>152</v>
      </c>
      <c r="AU500" s="250" t="s">
        <v>83</v>
      </c>
      <c r="AV500" s="12" t="s">
        <v>83</v>
      </c>
      <c r="AW500" s="12" t="s">
        <v>37</v>
      </c>
      <c r="AX500" s="12" t="s">
        <v>73</v>
      </c>
      <c r="AY500" s="250" t="s">
        <v>143</v>
      </c>
    </row>
    <row r="501" s="12" customFormat="1">
      <c r="B501" s="240"/>
      <c r="C501" s="241"/>
      <c r="D501" s="231" t="s">
        <v>152</v>
      </c>
      <c r="E501" s="242" t="s">
        <v>24</v>
      </c>
      <c r="F501" s="243" t="s">
        <v>557</v>
      </c>
      <c r="G501" s="241"/>
      <c r="H501" s="244">
        <v>171.69999999999999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AT501" s="250" t="s">
        <v>152</v>
      </c>
      <c r="AU501" s="250" t="s">
        <v>83</v>
      </c>
      <c r="AV501" s="12" t="s">
        <v>83</v>
      </c>
      <c r="AW501" s="12" t="s">
        <v>37</v>
      </c>
      <c r="AX501" s="12" t="s">
        <v>73</v>
      </c>
      <c r="AY501" s="250" t="s">
        <v>143</v>
      </c>
    </row>
    <row r="502" s="12" customFormat="1">
      <c r="B502" s="240"/>
      <c r="C502" s="241"/>
      <c r="D502" s="231" t="s">
        <v>152</v>
      </c>
      <c r="E502" s="242" t="s">
        <v>24</v>
      </c>
      <c r="F502" s="243" t="s">
        <v>558</v>
      </c>
      <c r="G502" s="241"/>
      <c r="H502" s="244">
        <v>2.7000000000000002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AT502" s="250" t="s">
        <v>152</v>
      </c>
      <c r="AU502" s="250" t="s">
        <v>83</v>
      </c>
      <c r="AV502" s="12" t="s">
        <v>83</v>
      </c>
      <c r="AW502" s="12" t="s">
        <v>37</v>
      </c>
      <c r="AX502" s="12" t="s">
        <v>73</v>
      </c>
      <c r="AY502" s="250" t="s">
        <v>143</v>
      </c>
    </row>
    <row r="503" s="12" customFormat="1">
      <c r="B503" s="240"/>
      <c r="C503" s="241"/>
      <c r="D503" s="231" t="s">
        <v>152</v>
      </c>
      <c r="E503" s="242" t="s">
        <v>24</v>
      </c>
      <c r="F503" s="243" t="s">
        <v>457</v>
      </c>
      <c r="G503" s="241"/>
      <c r="H503" s="244">
        <v>1.2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AT503" s="250" t="s">
        <v>152</v>
      </c>
      <c r="AU503" s="250" t="s">
        <v>83</v>
      </c>
      <c r="AV503" s="12" t="s">
        <v>83</v>
      </c>
      <c r="AW503" s="12" t="s">
        <v>37</v>
      </c>
      <c r="AX503" s="12" t="s">
        <v>73</v>
      </c>
      <c r="AY503" s="250" t="s">
        <v>143</v>
      </c>
    </row>
    <row r="504" s="12" customFormat="1">
      <c r="B504" s="240"/>
      <c r="C504" s="241"/>
      <c r="D504" s="231" t="s">
        <v>152</v>
      </c>
      <c r="E504" s="242" t="s">
        <v>24</v>
      </c>
      <c r="F504" s="243" t="s">
        <v>559</v>
      </c>
      <c r="G504" s="241"/>
      <c r="H504" s="244">
        <v>37.399999999999999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AT504" s="250" t="s">
        <v>152</v>
      </c>
      <c r="AU504" s="250" t="s">
        <v>83</v>
      </c>
      <c r="AV504" s="12" t="s">
        <v>83</v>
      </c>
      <c r="AW504" s="12" t="s">
        <v>37</v>
      </c>
      <c r="AX504" s="12" t="s">
        <v>73</v>
      </c>
      <c r="AY504" s="250" t="s">
        <v>143</v>
      </c>
    </row>
    <row r="505" s="12" customFormat="1">
      <c r="B505" s="240"/>
      <c r="C505" s="241"/>
      <c r="D505" s="231" t="s">
        <v>152</v>
      </c>
      <c r="E505" s="242" t="s">
        <v>24</v>
      </c>
      <c r="F505" s="243" t="s">
        <v>560</v>
      </c>
      <c r="G505" s="241"/>
      <c r="H505" s="244">
        <v>79.5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AT505" s="250" t="s">
        <v>152</v>
      </c>
      <c r="AU505" s="250" t="s">
        <v>83</v>
      </c>
      <c r="AV505" s="12" t="s">
        <v>83</v>
      </c>
      <c r="AW505" s="12" t="s">
        <v>37</v>
      </c>
      <c r="AX505" s="12" t="s">
        <v>73</v>
      </c>
      <c r="AY505" s="250" t="s">
        <v>143</v>
      </c>
    </row>
    <row r="506" s="12" customFormat="1">
      <c r="B506" s="240"/>
      <c r="C506" s="241"/>
      <c r="D506" s="231" t="s">
        <v>152</v>
      </c>
      <c r="E506" s="242" t="s">
        <v>24</v>
      </c>
      <c r="F506" s="243" t="s">
        <v>453</v>
      </c>
      <c r="G506" s="241"/>
      <c r="H506" s="244">
        <v>9.5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AT506" s="250" t="s">
        <v>152</v>
      </c>
      <c r="AU506" s="250" t="s">
        <v>83</v>
      </c>
      <c r="AV506" s="12" t="s">
        <v>83</v>
      </c>
      <c r="AW506" s="12" t="s">
        <v>37</v>
      </c>
      <c r="AX506" s="12" t="s">
        <v>73</v>
      </c>
      <c r="AY506" s="250" t="s">
        <v>143</v>
      </c>
    </row>
    <row r="507" s="12" customFormat="1">
      <c r="B507" s="240"/>
      <c r="C507" s="241"/>
      <c r="D507" s="231" t="s">
        <v>152</v>
      </c>
      <c r="E507" s="242" t="s">
        <v>24</v>
      </c>
      <c r="F507" s="243" t="s">
        <v>561</v>
      </c>
      <c r="G507" s="241"/>
      <c r="H507" s="244">
        <v>30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AT507" s="250" t="s">
        <v>152</v>
      </c>
      <c r="AU507" s="250" t="s">
        <v>83</v>
      </c>
      <c r="AV507" s="12" t="s">
        <v>83</v>
      </c>
      <c r="AW507" s="12" t="s">
        <v>37</v>
      </c>
      <c r="AX507" s="12" t="s">
        <v>73</v>
      </c>
      <c r="AY507" s="250" t="s">
        <v>143</v>
      </c>
    </row>
    <row r="508" s="12" customFormat="1">
      <c r="B508" s="240"/>
      <c r="C508" s="241"/>
      <c r="D508" s="231" t="s">
        <v>152</v>
      </c>
      <c r="E508" s="242" t="s">
        <v>24</v>
      </c>
      <c r="F508" s="243" t="s">
        <v>562</v>
      </c>
      <c r="G508" s="241"/>
      <c r="H508" s="244">
        <v>12.199999999999999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AT508" s="250" t="s">
        <v>152</v>
      </c>
      <c r="AU508" s="250" t="s">
        <v>83</v>
      </c>
      <c r="AV508" s="12" t="s">
        <v>83</v>
      </c>
      <c r="AW508" s="12" t="s">
        <v>37</v>
      </c>
      <c r="AX508" s="12" t="s">
        <v>73</v>
      </c>
      <c r="AY508" s="250" t="s">
        <v>143</v>
      </c>
    </row>
    <row r="509" s="12" customFormat="1">
      <c r="B509" s="240"/>
      <c r="C509" s="241"/>
      <c r="D509" s="231" t="s">
        <v>152</v>
      </c>
      <c r="E509" s="242" t="s">
        <v>24</v>
      </c>
      <c r="F509" s="243" t="s">
        <v>563</v>
      </c>
      <c r="G509" s="241"/>
      <c r="H509" s="244">
        <v>5.9000000000000004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AT509" s="250" t="s">
        <v>152</v>
      </c>
      <c r="AU509" s="250" t="s">
        <v>83</v>
      </c>
      <c r="AV509" s="12" t="s">
        <v>83</v>
      </c>
      <c r="AW509" s="12" t="s">
        <v>37</v>
      </c>
      <c r="AX509" s="12" t="s">
        <v>73</v>
      </c>
      <c r="AY509" s="250" t="s">
        <v>143</v>
      </c>
    </row>
    <row r="510" s="12" customFormat="1">
      <c r="B510" s="240"/>
      <c r="C510" s="241"/>
      <c r="D510" s="231" t="s">
        <v>152</v>
      </c>
      <c r="E510" s="242" t="s">
        <v>24</v>
      </c>
      <c r="F510" s="243" t="s">
        <v>564</v>
      </c>
      <c r="G510" s="241"/>
      <c r="H510" s="244">
        <v>10.4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152</v>
      </c>
      <c r="AU510" s="250" t="s">
        <v>83</v>
      </c>
      <c r="AV510" s="12" t="s">
        <v>83</v>
      </c>
      <c r="AW510" s="12" t="s">
        <v>37</v>
      </c>
      <c r="AX510" s="12" t="s">
        <v>73</v>
      </c>
      <c r="AY510" s="250" t="s">
        <v>143</v>
      </c>
    </row>
    <row r="511" s="12" customFormat="1">
      <c r="B511" s="240"/>
      <c r="C511" s="241"/>
      <c r="D511" s="231" t="s">
        <v>152</v>
      </c>
      <c r="E511" s="242" t="s">
        <v>24</v>
      </c>
      <c r="F511" s="243" t="s">
        <v>565</v>
      </c>
      <c r="G511" s="241"/>
      <c r="H511" s="244">
        <v>4.5999999999999996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AT511" s="250" t="s">
        <v>152</v>
      </c>
      <c r="AU511" s="250" t="s">
        <v>83</v>
      </c>
      <c r="AV511" s="12" t="s">
        <v>83</v>
      </c>
      <c r="AW511" s="12" t="s">
        <v>37</v>
      </c>
      <c r="AX511" s="12" t="s">
        <v>73</v>
      </c>
      <c r="AY511" s="250" t="s">
        <v>143</v>
      </c>
    </row>
    <row r="512" s="13" customFormat="1">
      <c r="B512" s="251"/>
      <c r="C512" s="252"/>
      <c r="D512" s="231" t="s">
        <v>152</v>
      </c>
      <c r="E512" s="253" t="s">
        <v>24</v>
      </c>
      <c r="F512" s="254" t="s">
        <v>155</v>
      </c>
      <c r="G512" s="252"/>
      <c r="H512" s="255">
        <v>403.19999999999999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AT512" s="261" t="s">
        <v>152</v>
      </c>
      <c r="AU512" s="261" t="s">
        <v>83</v>
      </c>
      <c r="AV512" s="13" t="s">
        <v>150</v>
      </c>
      <c r="AW512" s="13" t="s">
        <v>37</v>
      </c>
      <c r="AX512" s="13" t="s">
        <v>81</v>
      </c>
      <c r="AY512" s="261" t="s">
        <v>143</v>
      </c>
    </row>
    <row r="513" s="1" customFormat="1" ht="16.5" customHeight="1">
      <c r="B513" s="46"/>
      <c r="C513" s="217" t="s">
        <v>566</v>
      </c>
      <c r="D513" s="217" t="s">
        <v>145</v>
      </c>
      <c r="E513" s="218" t="s">
        <v>567</v>
      </c>
      <c r="F513" s="219" t="s">
        <v>568</v>
      </c>
      <c r="G513" s="220" t="s">
        <v>148</v>
      </c>
      <c r="H513" s="221">
        <v>2486.1100000000001</v>
      </c>
      <c r="I513" s="222"/>
      <c r="J513" s="223">
        <f>ROUND(I513*H513,2)</f>
        <v>0</v>
      </c>
      <c r="K513" s="219" t="s">
        <v>24</v>
      </c>
      <c r="L513" s="72"/>
      <c r="M513" s="224" t="s">
        <v>24</v>
      </c>
      <c r="N513" s="225" t="s">
        <v>44</v>
      </c>
      <c r="O513" s="47"/>
      <c r="P513" s="226">
        <f>O513*H513</f>
        <v>0</v>
      </c>
      <c r="Q513" s="226">
        <v>0.00010000000000000001</v>
      </c>
      <c r="R513" s="226">
        <f>Q513*H513</f>
        <v>0.24861100000000003</v>
      </c>
      <c r="S513" s="226">
        <v>0</v>
      </c>
      <c r="T513" s="227">
        <f>S513*H513</f>
        <v>0</v>
      </c>
      <c r="AR513" s="24" t="s">
        <v>150</v>
      </c>
      <c r="AT513" s="24" t="s">
        <v>145</v>
      </c>
      <c r="AU513" s="24" t="s">
        <v>83</v>
      </c>
      <c r="AY513" s="24" t="s">
        <v>143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24" t="s">
        <v>81</v>
      </c>
      <c r="BK513" s="228">
        <f>ROUND(I513*H513,2)</f>
        <v>0</v>
      </c>
      <c r="BL513" s="24" t="s">
        <v>150</v>
      </c>
      <c r="BM513" s="24" t="s">
        <v>569</v>
      </c>
    </row>
    <row r="514" s="11" customFormat="1">
      <c r="B514" s="229"/>
      <c r="C514" s="230"/>
      <c r="D514" s="231" t="s">
        <v>152</v>
      </c>
      <c r="E514" s="232" t="s">
        <v>24</v>
      </c>
      <c r="F514" s="233" t="s">
        <v>570</v>
      </c>
      <c r="G514" s="230"/>
      <c r="H514" s="232" t="s">
        <v>24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AT514" s="239" t="s">
        <v>152</v>
      </c>
      <c r="AU514" s="239" t="s">
        <v>83</v>
      </c>
      <c r="AV514" s="11" t="s">
        <v>81</v>
      </c>
      <c r="AW514" s="11" t="s">
        <v>37</v>
      </c>
      <c r="AX514" s="11" t="s">
        <v>73</v>
      </c>
      <c r="AY514" s="239" t="s">
        <v>143</v>
      </c>
    </row>
    <row r="515" s="11" customFormat="1">
      <c r="B515" s="229"/>
      <c r="C515" s="230"/>
      <c r="D515" s="231" t="s">
        <v>152</v>
      </c>
      <c r="E515" s="232" t="s">
        <v>24</v>
      </c>
      <c r="F515" s="233" t="s">
        <v>396</v>
      </c>
      <c r="G515" s="230"/>
      <c r="H515" s="232" t="s">
        <v>24</v>
      </c>
      <c r="I515" s="234"/>
      <c r="J515" s="230"/>
      <c r="K515" s="230"/>
      <c r="L515" s="235"/>
      <c r="M515" s="236"/>
      <c r="N515" s="237"/>
      <c r="O515" s="237"/>
      <c r="P515" s="237"/>
      <c r="Q515" s="237"/>
      <c r="R515" s="237"/>
      <c r="S515" s="237"/>
      <c r="T515" s="238"/>
      <c r="AT515" s="239" t="s">
        <v>152</v>
      </c>
      <c r="AU515" s="239" t="s">
        <v>83</v>
      </c>
      <c r="AV515" s="11" t="s">
        <v>81</v>
      </c>
      <c r="AW515" s="11" t="s">
        <v>37</v>
      </c>
      <c r="AX515" s="11" t="s">
        <v>73</v>
      </c>
      <c r="AY515" s="239" t="s">
        <v>143</v>
      </c>
    </row>
    <row r="516" s="12" customFormat="1">
      <c r="B516" s="240"/>
      <c r="C516" s="241"/>
      <c r="D516" s="231" t="s">
        <v>152</v>
      </c>
      <c r="E516" s="242" t="s">
        <v>24</v>
      </c>
      <c r="F516" s="243" t="s">
        <v>397</v>
      </c>
      <c r="G516" s="241"/>
      <c r="H516" s="244">
        <v>2039.81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AT516" s="250" t="s">
        <v>152</v>
      </c>
      <c r="AU516" s="250" t="s">
        <v>83</v>
      </c>
      <c r="AV516" s="12" t="s">
        <v>83</v>
      </c>
      <c r="AW516" s="12" t="s">
        <v>37</v>
      </c>
      <c r="AX516" s="12" t="s">
        <v>73</v>
      </c>
      <c r="AY516" s="250" t="s">
        <v>143</v>
      </c>
    </row>
    <row r="517" s="12" customFormat="1">
      <c r="B517" s="240"/>
      <c r="C517" s="241"/>
      <c r="D517" s="231" t="s">
        <v>152</v>
      </c>
      <c r="E517" s="242" t="s">
        <v>24</v>
      </c>
      <c r="F517" s="243" t="s">
        <v>398</v>
      </c>
      <c r="G517" s="241"/>
      <c r="H517" s="244">
        <v>-98.834000000000003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AT517" s="250" t="s">
        <v>152</v>
      </c>
      <c r="AU517" s="250" t="s">
        <v>83</v>
      </c>
      <c r="AV517" s="12" t="s">
        <v>83</v>
      </c>
      <c r="AW517" s="12" t="s">
        <v>37</v>
      </c>
      <c r="AX517" s="12" t="s">
        <v>73</v>
      </c>
      <c r="AY517" s="250" t="s">
        <v>143</v>
      </c>
    </row>
    <row r="518" s="12" customFormat="1">
      <c r="B518" s="240"/>
      <c r="C518" s="241"/>
      <c r="D518" s="231" t="s">
        <v>152</v>
      </c>
      <c r="E518" s="242" t="s">
        <v>24</v>
      </c>
      <c r="F518" s="243" t="s">
        <v>399</v>
      </c>
      <c r="G518" s="241"/>
      <c r="H518" s="244">
        <v>-96.379999999999995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AT518" s="250" t="s">
        <v>152</v>
      </c>
      <c r="AU518" s="250" t="s">
        <v>83</v>
      </c>
      <c r="AV518" s="12" t="s">
        <v>83</v>
      </c>
      <c r="AW518" s="12" t="s">
        <v>37</v>
      </c>
      <c r="AX518" s="12" t="s">
        <v>73</v>
      </c>
      <c r="AY518" s="250" t="s">
        <v>143</v>
      </c>
    </row>
    <row r="519" s="12" customFormat="1">
      <c r="B519" s="240"/>
      <c r="C519" s="241"/>
      <c r="D519" s="231" t="s">
        <v>152</v>
      </c>
      <c r="E519" s="242" t="s">
        <v>24</v>
      </c>
      <c r="F519" s="243" t="s">
        <v>400</v>
      </c>
      <c r="G519" s="241"/>
      <c r="H519" s="244">
        <v>-111.17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AT519" s="250" t="s">
        <v>152</v>
      </c>
      <c r="AU519" s="250" t="s">
        <v>83</v>
      </c>
      <c r="AV519" s="12" t="s">
        <v>83</v>
      </c>
      <c r="AW519" s="12" t="s">
        <v>37</v>
      </c>
      <c r="AX519" s="12" t="s">
        <v>73</v>
      </c>
      <c r="AY519" s="250" t="s">
        <v>143</v>
      </c>
    </row>
    <row r="520" s="11" customFormat="1">
      <c r="B520" s="229"/>
      <c r="C520" s="230"/>
      <c r="D520" s="231" t="s">
        <v>152</v>
      </c>
      <c r="E520" s="232" t="s">
        <v>24</v>
      </c>
      <c r="F520" s="233" t="s">
        <v>401</v>
      </c>
      <c r="G520" s="230"/>
      <c r="H520" s="232" t="s">
        <v>24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AT520" s="239" t="s">
        <v>152</v>
      </c>
      <c r="AU520" s="239" t="s">
        <v>83</v>
      </c>
      <c r="AV520" s="11" t="s">
        <v>81</v>
      </c>
      <c r="AW520" s="11" t="s">
        <v>37</v>
      </c>
      <c r="AX520" s="11" t="s">
        <v>73</v>
      </c>
      <c r="AY520" s="239" t="s">
        <v>143</v>
      </c>
    </row>
    <row r="521" s="12" customFormat="1">
      <c r="B521" s="240"/>
      <c r="C521" s="241"/>
      <c r="D521" s="231" t="s">
        <v>152</v>
      </c>
      <c r="E521" s="242" t="s">
        <v>24</v>
      </c>
      <c r="F521" s="243" t="s">
        <v>402</v>
      </c>
      <c r="G521" s="241"/>
      <c r="H521" s="244">
        <v>104.58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152</v>
      </c>
      <c r="AU521" s="250" t="s">
        <v>83</v>
      </c>
      <c r="AV521" s="12" t="s">
        <v>83</v>
      </c>
      <c r="AW521" s="12" t="s">
        <v>37</v>
      </c>
      <c r="AX521" s="12" t="s">
        <v>73</v>
      </c>
      <c r="AY521" s="250" t="s">
        <v>143</v>
      </c>
    </row>
    <row r="522" s="12" customFormat="1">
      <c r="B522" s="240"/>
      <c r="C522" s="241"/>
      <c r="D522" s="231" t="s">
        <v>152</v>
      </c>
      <c r="E522" s="242" t="s">
        <v>24</v>
      </c>
      <c r="F522" s="243" t="s">
        <v>403</v>
      </c>
      <c r="G522" s="241"/>
      <c r="H522" s="244">
        <v>18.620000000000001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AT522" s="250" t="s">
        <v>152</v>
      </c>
      <c r="AU522" s="250" t="s">
        <v>83</v>
      </c>
      <c r="AV522" s="12" t="s">
        <v>83</v>
      </c>
      <c r="AW522" s="12" t="s">
        <v>37</v>
      </c>
      <c r="AX522" s="12" t="s">
        <v>73</v>
      </c>
      <c r="AY522" s="250" t="s">
        <v>143</v>
      </c>
    </row>
    <row r="523" s="12" customFormat="1">
      <c r="B523" s="240"/>
      <c r="C523" s="241"/>
      <c r="D523" s="231" t="s">
        <v>152</v>
      </c>
      <c r="E523" s="242" t="s">
        <v>24</v>
      </c>
      <c r="F523" s="243" t="s">
        <v>404</v>
      </c>
      <c r="G523" s="241"/>
      <c r="H523" s="244">
        <v>33.810000000000002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AT523" s="250" t="s">
        <v>152</v>
      </c>
      <c r="AU523" s="250" t="s">
        <v>83</v>
      </c>
      <c r="AV523" s="12" t="s">
        <v>83</v>
      </c>
      <c r="AW523" s="12" t="s">
        <v>37</v>
      </c>
      <c r="AX523" s="12" t="s">
        <v>73</v>
      </c>
      <c r="AY523" s="250" t="s">
        <v>143</v>
      </c>
    </row>
    <row r="524" s="12" customFormat="1">
      <c r="B524" s="240"/>
      <c r="C524" s="241"/>
      <c r="D524" s="231" t="s">
        <v>152</v>
      </c>
      <c r="E524" s="242" t="s">
        <v>24</v>
      </c>
      <c r="F524" s="243" t="s">
        <v>405</v>
      </c>
      <c r="G524" s="241"/>
      <c r="H524" s="244">
        <v>49.384999999999998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AT524" s="250" t="s">
        <v>152</v>
      </c>
      <c r="AU524" s="250" t="s">
        <v>83</v>
      </c>
      <c r="AV524" s="12" t="s">
        <v>83</v>
      </c>
      <c r="AW524" s="12" t="s">
        <v>37</v>
      </c>
      <c r="AX524" s="12" t="s">
        <v>73</v>
      </c>
      <c r="AY524" s="250" t="s">
        <v>143</v>
      </c>
    </row>
    <row r="525" s="12" customFormat="1">
      <c r="B525" s="240"/>
      <c r="C525" s="241"/>
      <c r="D525" s="231" t="s">
        <v>152</v>
      </c>
      <c r="E525" s="242" t="s">
        <v>24</v>
      </c>
      <c r="F525" s="243" t="s">
        <v>406</v>
      </c>
      <c r="G525" s="241"/>
      <c r="H525" s="244">
        <v>43.469999999999999</v>
      </c>
      <c r="I525" s="245"/>
      <c r="J525" s="241"/>
      <c r="K525" s="241"/>
      <c r="L525" s="246"/>
      <c r="M525" s="247"/>
      <c r="N525" s="248"/>
      <c r="O525" s="248"/>
      <c r="P525" s="248"/>
      <c r="Q525" s="248"/>
      <c r="R525" s="248"/>
      <c r="S525" s="248"/>
      <c r="T525" s="249"/>
      <c r="AT525" s="250" t="s">
        <v>152</v>
      </c>
      <c r="AU525" s="250" t="s">
        <v>83</v>
      </c>
      <c r="AV525" s="12" t="s">
        <v>83</v>
      </c>
      <c r="AW525" s="12" t="s">
        <v>37</v>
      </c>
      <c r="AX525" s="12" t="s">
        <v>73</v>
      </c>
      <c r="AY525" s="250" t="s">
        <v>143</v>
      </c>
    </row>
    <row r="526" s="12" customFormat="1">
      <c r="B526" s="240"/>
      <c r="C526" s="241"/>
      <c r="D526" s="231" t="s">
        <v>152</v>
      </c>
      <c r="E526" s="242" t="s">
        <v>24</v>
      </c>
      <c r="F526" s="243" t="s">
        <v>407</v>
      </c>
      <c r="G526" s="241"/>
      <c r="H526" s="244">
        <v>3.7730000000000001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AT526" s="250" t="s">
        <v>152</v>
      </c>
      <c r="AU526" s="250" t="s">
        <v>83</v>
      </c>
      <c r="AV526" s="12" t="s">
        <v>83</v>
      </c>
      <c r="AW526" s="12" t="s">
        <v>37</v>
      </c>
      <c r="AX526" s="12" t="s">
        <v>73</v>
      </c>
      <c r="AY526" s="250" t="s">
        <v>143</v>
      </c>
    </row>
    <row r="527" s="12" customFormat="1">
      <c r="B527" s="240"/>
      <c r="C527" s="241"/>
      <c r="D527" s="231" t="s">
        <v>152</v>
      </c>
      <c r="E527" s="242" t="s">
        <v>24</v>
      </c>
      <c r="F527" s="243" t="s">
        <v>408</v>
      </c>
      <c r="G527" s="241"/>
      <c r="H527" s="244">
        <v>1.9950000000000001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152</v>
      </c>
      <c r="AU527" s="250" t="s">
        <v>83</v>
      </c>
      <c r="AV527" s="12" t="s">
        <v>83</v>
      </c>
      <c r="AW527" s="12" t="s">
        <v>37</v>
      </c>
      <c r="AX527" s="12" t="s">
        <v>73</v>
      </c>
      <c r="AY527" s="250" t="s">
        <v>143</v>
      </c>
    </row>
    <row r="528" s="14" customFormat="1">
      <c r="B528" s="274"/>
      <c r="C528" s="275"/>
      <c r="D528" s="231" t="s">
        <v>152</v>
      </c>
      <c r="E528" s="276" t="s">
        <v>24</v>
      </c>
      <c r="F528" s="277" t="s">
        <v>409</v>
      </c>
      <c r="G528" s="275"/>
      <c r="H528" s="278">
        <v>1989.059</v>
      </c>
      <c r="I528" s="279"/>
      <c r="J528" s="275"/>
      <c r="K528" s="275"/>
      <c r="L528" s="280"/>
      <c r="M528" s="281"/>
      <c r="N528" s="282"/>
      <c r="O528" s="282"/>
      <c r="P528" s="282"/>
      <c r="Q528" s="282"/>
      <c r="R528" s="282"/>
      <c r="S528" s="282"/>
      <c r="T528" s="283"/>
      <c r="AT528" s="284" t="s">
        <v>152</v>
      </c>
      <c r="AU528" s="284" t="s">
        <v>83</v>
      </c>
      <c r="AV528" s="14" t="s">
        <v>160</v>
      </c>
      <c r="AW528" s="14" t="s">
        <v>37</v>
      </c>
      <c r="AX528" s="14" t="s">
        <v>73</v>
      </c>
      <c r="AY528" s="284" t="s">
        <v>143</v>
      </c>
    </row>
    <row r="529" s="11" customFormat="1">
      <c r="B529" s="229"/>
      <c r="C529" s="230"/>
      <c r="D529" s="231" t="s">
        <v>152</v>
      </c>
      <c r="E529" s="232" t="s">
        <v>24</v>
      </c>
      <c r="F529" s="233" t="s">
        <v>410</v>
      </c>
      <c r="G529" s="230"/>
      <c r="H529" s="232" t="s">
        <v>24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AT529" s="239" t="s">
        <v>152</v>
      </c>
      <c r="AU529" s="239" t="s">
        <v>83</v>
      </c>
      <c r="AV529" s="11" t="s">
        <v>81</v>
      </c>
      <c r="AW529" s="11" t="s">
        <v>37</v>
      </c>
      <c r="AX529" s="11" t="s">
        <v>73</v>
      </c>
      <c r="AY529" s="239" t="s">
        <v>143</v>
      </c>
    </row>
    <row r="530" s="11" customFormat="1">
      <c r="B530" s="229"/>
      <c r="C530" s="230"/>
      <c r="D530" s="231" t="s">
        <v>152</v>
      </c>
      <c r="E530" s="232" t="s">
        <v>24</v>
      </c>
      <c r="F530" s="233" t="s">
        <v>411</v>
      </c>
      <c r="G530" s="230"/>
      <c r="H530" s="232" t="s">
        <v>24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AT530" s="239" t="s">
        <v>152</v>
      </c>
      <c r="AU530" s="239" t="s">
        <v>83</v>
      </c>
      <c r="AV530" s="11" t="s">
        <v>81</v>
      </c>
      <c r="AW530" s="11" t="s">
        <v>37</v>
      </c>
      <c r="AX530" s="11" t="s">
        <v>73</v>
      </c>
      <c r="AY530" s="239" t="s">
        <v>143</v>
      </c>
    </row>
    <row r="531" s="12" customFormat="1">
      <c r="B531" s="240"/>
      <c r="C531" s="241"/>
      <c r="D531" s="231" t="s">
        <v>152</v>
      </c>
      <c r="E531" s="242" t="s">
        <v>24</v>
      </c>
      <c r="F531" s="243" t="s">
        <v>412</v>
      </c>
      <c r="G531" s="241"/>
      <c r="H531" s="244">
        <v>161.81999999999999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AT531" s="250" t="s">
        <v>152</v>
      </c>
      <c r="AU531" s="250" t="s">
        <v>83</v>
      </c>
      <c r="AV531" s="12" t="s">
        <v>83</v>
      </c>
      <c r="AW531" s="12" t="s">
        <v>37</v>
      </c>
      <c r="AX531" s="12" t="s">
        <v>73</v>
      </c>
      <c r="AY531" s="250" t="s">
        <v>143</v>
      </c>
    </row>
    <row r="532" s="12" customFormat="1">
      <c r="B532" s="240"/>
      <c r="C532" s="241"/>
      <c r="D532" s="231" t="s">
        <v>152</v>
      </c>
      <c r="E532" s="242" t="s">
        <v>24</v>
      </c>
      <c r="F532" s="243" t="s">
        <v>413</v>
      </c>
      <c r="G532" s="241"/>
      <c r="H532" s="244">
        <v>15.66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AT532" s="250" t="s">
        <v>152</v>
      </c>
      <c r="AU532" s="250" t="s">
        <v>83</v>
      </c>
      <c r="AV532" s="12" t="s">
        <v>83</v>
      </c>
      <c r="AW532" s="12" t="s">
        <v>37</v>
      </c>
      <c r="AX532" s="12" t="s">
        <v>73</v>
      </c>
      <c r="AY532" s="250" t="s">
        <v>143</v>
      </c>
    </row>
    <row r="533" s="12" customFormat="1">
      <c r="B533" s="240"/>
      <c r="C533" s="241"/>
      <c r="D533" s="231" t="s">
        <v>152</v>
      </c>
      <c r="E533" s="242" t="s">
        <v>24</v>
      </c>
      <c r="F533" s="243" t="s">
        <v>414</v>
      </c>
      <c r="G533" s="241"/>
      <c r="H533" s="244">
        <v>71.459999999999994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152</v>
      </c>
      <c r="AU533" s="250" t="s">
        <v>83</v>
      </c>
      <c r="AV533" s="12" t="s">
        <v>83</v>
      </c>
      <c r="AW533" s="12" t="s">
        <v>37</v>
      </c>
      <c r="AX533" s="12" t="s">
        <v>73</v>
      </c>
      <c r="AY533" s="250" t="s">
        <v>143</v>
      </c>
    </row>
    <row r="534" s="12" customFormat="1">
      <c r="B534" s="240"/>
      <c r="C534" s="241"/>
      <c r="D534" s="231" t="s">
        <v>152</v>
      </c>
      <c r="E534" s="242" t="s">
        <v>24</v>
      </c>
      <c r="F534" s="243" t="s">
        <v>415</v>
      </c>
      <c r="G534" s="241"/>
      <c r="H534" s="244">
        <v>64.959999999999994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AT534" s="250" t="s">
        <v>152</v>
      </c>
      <c r="AU534" s="250" t="s">
        <v>83</v>
      </c>
      <c r="AV534" s="12" t="s">
        <v>83</v>
      </c>
      <c r="AW534" s="12" t="s">
        <v>37</v>
      </c>
      <c r="AX534" s="12" t="s">
        <v>73</v>
      </c>
      <c r="AY534" s="250" t="s">
        <v>143</v>
      </c>
    </row>
    <row r="535" s="12" customFormat="1">
      <c r="B535" s="240"/>
      <c r="C535" s="241"/>
      <c r="D535" s="231" t="s">
        <v>152</v>
      </c>
      <c r="E535" s="242" t="s">
        <v>24</v>
      </c>
      <c r="F535" s="243" t="s">
        <v>416</v>
      </c>
      <c r="G535" s="241"/>
      <c r="H535" s="244">
        <v>-40.140000000000001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AT535" s="250" t="s">
        <v>152</v>
      </c>
      <c r="AU535" s="250" t="s">
        <v>83</v>
      </c>
      <c r="AV535" s="12" t="s">
        <v>83</v>
      </c>
      <c r="AW535" s="12" t="s">
        <v>37</v>
      </c>
      <c r="AX535" s="12" t="s">
        <v>73</v>
      </c>
      <c r="AY535" s="250" t="s">
        <v>143</v>
      </c>
    </row>
    <row r="536" s="12" customFormat="1">
      <c r="B536" s="240"/>
      <c r="C536" s="241"/>
      <c r="D536" s="231" t="s">
        <v>152</v>
      </c>
      <c r="E536" s="242" t="s">
        <v>24</v>
      </c>
      <c r="F536" s="243" t="s">
        <v>417</v>
      </c>
      <c r="G536" s="241"/>
      <c r="H536" s="244">
        <v>16.312999999999999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AT536" s="250" t="s">
        <v>152</v>
      </c>
      <c r="AU536" s="250" t="s">
        <v>83</v>
      </c>
      <c r="AV536" s="12" t="s">
        <v>83</v>
      </c>
      <c r="AW536" s="12" t="s">
        <v>37</v>
      </c>
      <c r="AX536" s="12" t="s">
        <v>73</v>
      </c>
      <c r="AY536" s="250" t="s">
        <v>143</v>
      </c>
    </row>
    <row r="537" s="12" customFormat="1">
      <c r="B537" s="240"/>
      <c r="C537" s="241"/>
      <c r="D537" s="231" t="s">
        <v>152</v>
      </c>
      <c r="E537" s="242" t="s">
        <v>24</v>
      </c>
      <c r="F537" s="243" t="s">
        <v>418</v>
      </c>
      <c r="G537" s="241"/>
      <c r="H537" s="244">
        <v>2.7000000000000002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AT537" s="250" t="s">
        <v>152</v>
      </c>
      <c r="AU537" s="250" t="s">
        <v>83</v>
      </c>
      <c r="AV537" s="12" t="s">
        <v>83</v>
      </c>
      <c r="AW537" s="12" t="s">
        <v>37</v>
      </c>
      <c r="AX537" s="12" t="s">
        <v>73</v>
      </c>
      <c r="AY537" s="250" t="s">
        <v>143</v>
      </c>
    </row>
    <row r="538" s="12" customFormat="1">
      <c r="B538" s="240"/>
      <c r="C538" s="241"/>
      <c r="D538" s="231" t="s">
        <v>152</v>
      </c>
      <c r="E538" s="242" t="s">
        <v>24</v>
      </c>
      <c r="F538" s="243" t="s">
        <v>419</v>
      </c>
      <c r="G538" s="241"/>
      <c r="H538" s="244">
        <v>3.0379999999999998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AT538" s="250" t="s">
        <v>152</v>
      </c>
      <c r="AU538" s="250" t="s">
        <v>83</v>
      </c>
      <c r="AV538" s="12" t="s">
        <v>83</v>
      </c>
      <c r="AW538" s="12" t="s">
        <v>37</v>
      </c>
      <c r="AX538" s="12" t="s">
        <v>73</v>
      </c>
      <c r="AY538" s="250" t="s">
        <v>143</v>
      </c>
    </row>
    <row r="539" s="14" customFormat="1">
      <c r="B539" s="274"/>
      <c r="C539" s="275"/>
      <c r="D539" s="231" t="s">
        <v>152</v>
      </c>
      <c r="E539" s="276" t="s">
        <v>24</v>
      </c>
      <c r="F539" s="277" t="s">
        <v>409</v>
      </c>
      <c r="G539" s="275"/>
      <c r="H539" s="278">
        <v>295.81099999999998</v>
      </c>
      <c r="I539" s="279"/>
      <c r="J539" s="275"/>
      <c r="K539" s="275"/>
      <c r="L539" s="280"/>
      <c r="M539" s="281"/>
      <c r="N539" s="282"/>
      <c r="O539" s="282"/>
      <c r="P539" s="282"/>
      <c r="Q539" s="282"/>
      <c r="R539" s="282"/>
      <c r="S539" s="282"/>
      <c r="T539" s="283"/>
      <c r="AT539" s="284" t="s">
        <v>152</v>
      </c>
      <c r="AU539" s="284" t="s">
        <v>83</v>
      </c>
      <c r="AV539" s="14" t="s">
        <v>160</v>
      </c>
      <c r="AW539" s="14" t="s">
        <v>37</v>
      </c>
      <c r="AX539" s="14" t="s">
        <v>73</v>
      </c>
      <c r="AY539" s="284" t="s">
        <v>143</v>
      </c>
    </row>
    <row r="540" s="11" customFormat="1">
      <c r="B540" s="229"/>
      <c r="C540" s="230"/>
      <c r="D540" s="231" t="s">
        <v>152</v>
      </c>
      <c r="E540" s="232" t="s">
        <v>24</v>
      </c>
      <c r="F540" s="233" t="s">
        <v>420</v>
      </c>
      <c r="G540" s="230"/>
      <c r="H540" s="232" t="s">
        <v>24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AT540" s="239" t="s">
        <v>152</v>
      </c>
      <c r="AU540" s="239" t="s">
        <v>83</v>
      </c>
      <c r="AV540" s="11" t="s">
        <v>81</v>
      </c>
      <c r="AW540" s="11" t="s">
        <v>37</v>
      </c>
      <c r="AX540" s="11" t="s">
        <v>73</v>
      </c>
      <c r="AY540" s="239" t="s">
        <v>143</v>
      </c>
    </row>
    <row r="541" s="12" customFormat="1">
      <c r="B541" s="240"/>
      <c r="C541" s="241"/>
      <c r="D541" s="231" t="s">
        <v>152</v>
      </c>
      <c r="E541" s="242" t="s">
        <v>24</v>
      </c>
      <c r="F541" s="243" t="s">
        <v>421</v>
      </c>
      <c r="G541" s="241"/>
      <c r="H541" s="244">
        <v>124.2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AT541" s="250" t="s">
        <v>152</v>
      </c>
      <c r="AU541" s="250" t="s">
        <v>83</v>
      </c>
      <c r="AV541" s="12" t="s">
        <v>83</v>
      </c>
      <c r="AW541" s="12" t="s">
        <v>37</v>
      </c>
      <c r="AX541" s="12" t="s">
        <v>73</v>
      </c>
      <c r="AY541" s="250" t="s">
        <v>143</v>
      </c>
    </row>
    <row r="542" s="12" customFormat="1">
      <c r="B542" s="240"/>
      <c r="C542" s="241"/>
      <c r="D542" s="231" t="s">
        <v>152</v>
      </c>
      <c r="E542" s="242" t="s">
        <v>24</v>
      </c>
      <c r="F542" s="243" t="s">
        <v>422</v>
      </c>
      <c r="G542" s="241"/>
      <c r="H542" s="244">
        <v>40.5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AT542" s="250" t="s">
        <v>152</v>
      </c>
      <c r="AU542" s="250" t="s">
        <v>83</v>
      </c>
      <c r="AV542" s="12" t="s">
        <v>83</v>
      </c>
      <c r="AW542" s="12" t="s">
        <v>37</v>
      </c>
      <c r="AX542" s="12" t="s">
        <v>73</v>
      </c>
      <c r="AY542" s="250" t="s">
        <v>143</v>
      </c>
    </row>
    <row r="543" s="12" customFormat="1">
      <c r="B543" s="240"/>
      <c r="C543" s="241"/>
      <c r="D543" s="231" t="s">
        <v>152</v>
      </c>
      <c r="E543" s="242" t="s">
        <v>24</v>
      </c>
      <c r="F543" s="243" t="s">
        <v>423</v>
      </c>
      <c r="G543" s="241"/>
      <c r="H543" s="244">
        <v>36.539999999999999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AT543" s="250" t="s">
        <v>152</v>
      </c>
      <c r="AU543" s="250" t="s">
        <v>83</v>
      </c>
      <c r="AV543" s="12" t="s">
        <v>83</v>
      </c>
      <c r="AW543" s="12" t="s">
        <v>37</v>
      </c>
      <c r="AX543" s="12" t="s">
        <v>73</v>
      </c>
      <c r="AY543" s="250" t="s">
        <v>143</v>
      </c>
    </row>
    <row r="544" s="14" customFormat="1">
      <c r="B544" s="274"/>
      <c r="C544" s="275"/>
      <c r="D544" s="231" t="s">
        <v>152</v>
      </c>
      <c r="E544" s="276" t="s">
        <v>24</v>
      </c>
      <c r="F544" s="277" t="s">
        <v>409</v>
      </c>
      <c r="G544" s="275"/>
      <c r="H544" s="278">
        <v>201.24000000000001</v>
      </c>
      <c r="I544" s="279"/>
      <c r="J544" s="275"/>
      <c r="K544" s="275"/>
      <c r="L544" s="280"/>
      <c r="M544" s="281"/>
      <c r="N544" s="282"/>
      <c r="O544" s="282"/>
      <c r="P544" s="282"/>
      <c r="Q544" s="282"/>
      <c r="R544" s="282"/>
      <c r="S544" s="282"/>
      <c r="T544" s="283"/>
      <c r="AT544" s="284" t="s">
        <v>152</v>
      </c>
      <c r="AU544" s="284" t="s">
        <v>83</v>
      </c>
      <c r="AV544" s="14" t="s">
        <v>160</v>
      </c>
      <c r="AW544" s="14" t="s">
        <v>37</v>
      </c>
      <c r="AX544" s="14" t="s">
        <v>73</v>
      </c>
      <c r="AY544" s="284" t="s">
        <v>143</v>
      </c>
    </row>
    <row r="545" s="13" customFormat="1">
      <c r="B545" s="251"/>
      <c r="C545" s="252"/>
      <c r="D545" s="231" t="s">
        <v>152</v>
      </c>
      <c r="E545" s="253" t="s">
        <v>24</v>
      </c>
      <c r="F545" s="254" t="s">
        <v>155</v>
      </c>
      <c r="G545" s="252"/>
      <c r="H545" s="255">
        <v>2486.1100000000001</v>
      </c>
      <c r="I545" s="256"/>
      <c r="J545" s="252"/>
      <c r="K545" s="252"/>
      <c r="L545" s="257"/>
      <c r="M545" s="258"/>
      <c r="N545" s="259"/>
      <c r="O545" s="259"/>
      <c r="P545" s="259"/>
      <c r="Q545" s="259"/>
      <c r="R545" s="259"/>
      <c r="S545" s="259"/>
      <c r="T545" s="260"/>
      <c r="AT545" s="261" t="s">
        <v>152</v>
      </c>
      <c r="AU545" s="261" t="s">
        <v>83</v>
      </c>
      <c r="AV545" s="13" t="s">
        <v>150</v>
      </c>
      <c r="AW545" s="13" t="s">
        <v>37</v>
      </c>
      <c r="AX545" s="13" t="s">
        <v>81</v>
      </c>
      <c r="AY545" s="261" t="s">
        <v>143</v>
      </c>
    </row>
    <row r="546" s="1" customFormat="1" ht="16.5" customHeight="1">
      <c r="B546" s="46"/>
      <c r="C546" s="217" t="s">
        <v>571</v>
      </c>
      <c r="D546" s="217" t="s">
        <v>145</v>
      </c>
      <c r="E546" s="218" t="s">
        <v>572</v>
      </c>
      <c r="F546" s="219" t="s">
        <v>573</v>
      </c>
      <c r="G546" s="220" t="s">
        <v>148</v>
      </c>
      <c r="H546" s="221">
        <v>1486.04</v>
      </c>
      <c r="I546" s="222"/>
      <c r="J546" s="223">
        <f>ROUND(I546*H546,2)</f>
        <v>0</v>
      </c>
      <c r="K546" s="219" t="s">
        <v>149</v>
      </c>
      <c r="L546" s="72"/>
      <c r="M546" s="224" t="s">
        <v>24</v>
      </c>
      <c r="N546" s="225" t="s">
        <v>44</v>
      </c>
      <c r="O546" s="47"/>
      <c r="P546" s="226">
        <f>O546*H546</f>
        <v>0</v>
      </c>
      <c r="Q546" s="226">
        <v>0.00012</v>
      </c>
      <c r="R546" s="226">
        <f>Q546*H546</f>
        <v>0.17832480000000001</v>
      </c>
      <c r="S546" s="226">
        <v>0</v>
      </c>
      <c r="T546" s="227">
        <f>S546*H546</f>
        <v>0</v>
      </c>
      <c r="AR546" s="24" t="s">
        <v>150</v>
      </c>
      <c r="AT546" s="24" t="s">
        <v>145</v>
      </c>
      <c r="AU546" s="24" t="s">
        <v>83</v>
      </c>
      <c r="AY546" s="24" t="s">
        <v>143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24" t="s">
        <v>81</v>
      </c>
      <c r="BK546" s="228">
        <f>ROUND(I546*H546,2)</f>
        <v>0</v>
      </c>
      <c r="BL546" s="24" t="s">
        <v>150</v>
      </c>
      <c r="BM546" s="24" t="s">
        <v>574</v>
      </c>
    </row>
    <row r="547" s="11" customFormat="1">
      <c r="B547" s="229"/>
      <c r="C547" s="230"/>
      <c r="D547" s="231" t="s">
        <v>152</v>
      </c>
      <c r="E547" s="232" t="s">
        <v>24</v>
      </c>
      <c r="F547" s="233" t="s">
        <v>575</v>
      </c>
      <c r="G547" s="230"/>
      <c r="H547" s="232" t="s">
        <v>24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AT547" s="239" t="s">
        <v>152</v>
      </c>
      <c r="AU547" s="239" t="s">
        <v>83</v>
      </c>
      <c r="AV547" s="11" t="s">
        <v>81</v>
      </c>
      <c r="AW547" s="11" t="s">
        <v>37</v>
      </c>
      <c r="AX547" s="11" t="s">
        <v>73</v>
      </c>
      <c r="AY547" s="239" t="s">
        <v>143</v>
      </c>
    </row>
    <row r="548" s="12" customFormat="1">
      <c r="B548" s="240"/>
      <c r="C548" s="241"/>
      <c r="D548" s="231" t="s">
        <v>152</v>
      </c>
      <c r="E548" s="242" t="s">
        <v>24</v>
      </c>
      <c r="F548" s="243" t="s">
        <v>576</v>
      </c>
      <c r="G548" s="241"/>
      <c r="H548" s="244">
        <v>1442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AT548" s="250" t="s">
        <v>152</v>
      </c>
      <c r="AU548" s="250" t="s">
        <v>83</v>
      </c>
      <c r="AV548" s="12" t="s">
        <v>83</v>
      </c>
      <c r="AW548" s="12" t="s">
        <v>37</v>
      </c>
      <c r="AX548" s="12" t="s">
        <v>73</v>
      </c>
      <c r="AY548" s="250" t="s">
        <v>143</v>
      </c>
    </row>
    <row r="549" s="12" customFormat="1">
      <c r="B549" s="240"/>
      <c r="C549" s="241"/>
      <c r="D549" s="231" t="s">
        <v>152</v>
      </c>
      <c r="E549" s="242" t="s">
        <v>24</v>
      </c>
      <c r="F549" s="243" t="s">
        <v>577</v>
      </c>
      <c r="G549" s="241"/>
      <c r="H549" s="244">
        <v>44.039999999999999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AT549" s="250" t="s">
        <v>152</v>
      </c>
      <c r="AU549" s="250" t="s">
        <v>83</v>
      </c>
      <c r="AV549" s="12" t="s">
        <v>83</v>
      </c>
      <c r="AW549" s="12" t="s">
        <v>37</v>
      </c>
      <c r="AX549" s="12" t="s">
        <v>73</v>
      </c>
      <c r="AY549" s="250" t="s">
        <v>143</v>
      </c>
    </row>
    <row r="550" s="13" customFormat="1">
      <c r="B550" s="251"/>
      <c r="C550" s="252"/>
      <c r="D550" s="231" t="s">
        <v>152</v>
      </c>
      <c r="E550" s="253" t="s">
        <v>24</v>
      </c>
      <c r="F550" s="254" t="s">
        <v>155</v>
      </c>
      <c r="G550" s="252"/>
      <c r="H550" s="255">
        <v>1486.04</v>
      </c>
      <c r="I550" s="256"/>
      <c r="J550" s="252"/>
      <c r="K550" s="252"/>
      <c r="L550" s="257"/>
      <c r="M550" s="258"/>
      <c r="N550" s="259"/>
      <c r="O550" s="259"/>
      <c r="P550" s="259"/>
      <c r="Q550" s="259"/>
      <c r="R550" s="259"/>
      <c r="S550" s="259"/>
      <c r="T550" s="260"/>
      <c r="AT550" s="261" t="s">
        <v>152</v>
      </c>
      <c r="AU550" s="261" t="s">
        <v>83</v>
      </c>
      <c r="AV550" s="13" t="s">
        <v>150</v>
      </c>
      <c r="AW550" s="13" t="s">
        <v>37</v>
      </c>
      <c r="AX550" s="13" t="s">
        <v>81</v>
      </c>
      <c r="AY550" s="261" t="s">
        <v>143</v>
      </c>
    </row>
    <row r="551" s="1" customFormat="1" ht="25.5" customHeight="1">
      <c r="B551" s="46"/>
      <c r="C551" s="217" t="s">
        <v>578</v>
      </c>
      <c r="D551" s="217" t="s">
        <v>145</v>
      </c>
      <c r="E551" s="218" t="s">
        <v>579</v>
      </c>
      <c r="F551" s="219" t="s">
        <v>580</v>
      </c>
      <c r="G551" s="220" t="s">
        <v>148</v>
      </c>
      <c r="H551" s="221">
        <v>413.86399999999998</v>
      </c>
      <c r="I551" s="222"/>
      <c r="J551" s="223">
        <f>ROUND(I551*H551,2)</f>
        <v>0</v>
      </c>
      <c r="K551" s="219" t="s">
        <v>149</v>
      </c>
      <c r="L551" s="72"/>
      <c r="M551" s="224" t="s">
        <v>24</v>
      </c>
      <c r="N551" s="225" t="s">
        <v>44</v>
      </c>
      <c r="O551" s="47"/>
      <c r="P551" s="226">
        <f>O551*H551</f>
        <v>0</v>
      </c>
      <c r="Q551" s="226">
        <v>0.105</v>
      </c>
      <c r="R551" s="226">
        <f>Q551*H551</f>
        <v>43.455719999999992</v>
      </c>
      <c r="S551" s="226">
        <v>0</v>
      </c>
      <c r="T551" s="227">
        <f>S551*H551</f>
        <v>0</v>
      </c>
      <c r="AR551" s="24" t="s">
        <v>150</v>
      </c>
      <c r="AT551" s="24" t="s">
        <v>145</v>
      </c>
      <c r="AU551" s="24" t="s">
        <v>83</v>
      </c>
      <c r="AY551" s="24" t="s">
        <v>143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24" t="s">
        <v>81</v>
      </c>
      <c r="BK551" s="228">
        <f>ROUND(I551*H551,2)</f>
        <v>0</v>
      </c>
      <c r="BL551" s="24" t="s">
        <v>150</v>
      </c>
      <c r="BM551" s="24" t="s">
        <v>581</v>
      </c>
    </row>
    <row r="552" s="11" customFormat="1">
      <c r="B552" s="229"/>
      <c r="C552" s="230"/>
      <c r="D552" s="231" t="s">
        <v>152</v>
      </c>
      <c r="E552" s="232" t="s">
        <v>24</v>
      </c>
      <c r="F552" s="233" t="s">
        <v>582</v>
      </c>
      <c r="G552" s="230"/>
      <c r="H552" s="232" t="s">
        <v>24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AT552" s="239" t="s">
        <v>152</v>
      </c>
      <c r="AU552" s="239" t="s">
        <v>83</v>
      </c>
      <c r="AV552" s="11" t="s">
        <v>81</v>
      </c>
      <c r="AW552" s="11" t="s">
        <v>37</v>
      </c>
      <c r="AX552" s="11" t="s">
        <v>73</v>
      </c>
      <c r="AY552" s="239" t="s">
        <v>143</v>
      </c>
    </row>
    <row r="553" s="12" customFormat="1">
      <c r="B553" s="240"/>
      <c r="C553" s="241"/>
      <c r="D553" s="231" t="s">
        <v>152</v>
      </c>
      <c r="E553" s="242" t="s">
        <v>24</v>
      </c>
      <c r="F553" s="243" t="s">
        <v>583</v>
      </c>
      <c r="G553" s="241"/>
      <c r="H553" s="244">
        <v>11.310000000000001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AT553" s="250" t="s">
        <v>152</v>
      </c>
      <c r="AU553" s="250" t="s">
        <v>83</v>
      </c>
      <c r="AV553" s="12" t="s">
        <v>83</v>
      </c>
      <c r="AW553" s="12" t="s">
        <v>37</v>
      </c>
      <c r="AX553" s="12" t="s">
        <v>73</v>
      </c>
      <c r="AY553" s="250" t="s">
        <v>143</v>
      </c>
    </row>
    <row r="554" s="12" customFormat="1">
      <c r="B554" s="240"/>
      <c r="C554" s="241"/>
      <c r="D554" s="231" t="s">
        <v>152</v>
      </c>
      <c r="E554" s="242" t="s">
        <v>24</v>
      </c>
      <c r="F554" s="243" t="s">
        <v>584</v>
      </c>
      <c r="G554" s="241"/>
      <c r="H554" s="244">
        <v>3.738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AT554" s="250" t="s">
        <v>152</v>
      </c>
      <c r="AU554" s="250" t="s">
        <v>83</v>
      </c>
      <c r="AV554" s="12" t="s">
        <v>83</v>
      </c>
      <c r="AW554" s="12" t="s">
        <v>37</v>
      </c>
      <c r="AX554" s="12" t="s">
        <v>73</v>
      </c>
      <c r="AY554" s="250" t="s">
        <v>143</v>
      </c>
    </row>
    <row r="555" s="12" customFormat="1">
      <c r="B555" s="240"/>
      <c r="C555" s="241"/>
      <c r="D555" s="231" t="s">
        <v>152</v>
      </c>
      <c r="E555" s="242" t="s">
        <v>24</v>
      </c>
      <c r="F555" s="243" t="s">
        <v>585</v>
      </c>
      <c r="G555" s="241"/>
      <c r="H555" s="244">
        <v>3.1629999999999998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AT555" s="250" t="s">
        <v>152</v>
      </c>
      <c r="AU555" s="250" t="s">
        <v>83</v>
      </c>
      <c r="AV555" s="12" t="s">
        <v>83</v>
      </c>
      <c r="AW555" s="12" t="s">
        <v>37</v>
      </c>
      <c r="AX555" s="12" t="s">
        <v>73</v>
      </c>
      <c r="AY555" s="250" t="s">
        <v>143</v>
      </c>
    </row>
    <row r="556" s="12" customFormat="1">
      <c r="B556" s="240"/>
      <c r="C556" s="241"/>
      <c r="D556" s="231" t="s">
        <v>152</v>
      </c>
      <c r="E556" s="242" t="s">
        <v>24</v>
      </c>
      <c r="F556" s="243" t="s">
        <v>586</v>
      </c>
      <c r="G556" s="241"/>
      <c r="H556" s="244">
        <v>5.2329999999999997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AT556" s="250" t="s">
        <v>152</v>
      </c>
      <c r="AU556" s="250" t="s">
        <v>83</v>
      </c>
      <c r="AV556" s="12" t="s">
        <v>83</v>
      </c>
      <c r="AW556" s="12" t="s">
        <v>37</v>
      </c>
      <c r="AX556" s="12" t="s">
        <v>73</v>
      </c>
      <c r="AY556" s="250" t="s">
        <v>143</v>
      </c>
    </row>
    <row r="557" s="12" customFormat="1">
      <c r="B557" s="240"/>
      <c r="C557" s="241"/>
      <c r="D557" s="231" t="s">
        <v>152</v>
      </c>
      <c r="E557" s="242" t="s">
        <v>24</v>
      </c>
      <c r="F557" s="243" t="s">
        <v>587</v>
      </c>
      <c r="G557" s="241"/>
      <c r="H557" s="244">
        <v>12.75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AT557" s="250" t="s">
        <v>152</v>
      </c>
      <c r="AU557" s="250" t="s">
        <v>83</v>
      </c>
      <c r="AV557" s="12" t="s">
        <v>83</v>
      </c>
      <c r="AW557" s="12" t="s">
        <v>37</v>
      </c>
      <c r="AX557" s="12" t="s">
        <v>73</v>
      </c>
      <c r="AY557" s="250" t="s">
        <v>143</v>
      </c>
    </row>
    <row r="558" s="12" customFormat="1">
      <c r="B558" s="240"/>
      <c r="C558" s="241"/>
      <c r="D558" s="231" t="s">
        <v>152</v>
      </c>
      <c r="E558" s="242" t="s">
        <v>24</v>
      </c>
      <c r="F558" s="243" t="s">
        <v>588</v>
      </c>
      <c r="G558" s="241"/>
      <c r="H558" s="244">
        <v>4.4850000000000003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AT558" s="250" t="s">
        <v>152</v>
      </c>
      <c r="AU558" s="250" t="s">
        <v>83</v>
      </c>
      <c r="AV558" s="12" t="s">
        <v>83</v>
      </c>
      <c r="AW558" s="12" t="s">
        <v>37</v>
      </c>
      <c r="AX558" s="12" t="s">
        <v>73</v>
      </c>
      <c r="AY558" s="250" t="s">
        <v>143</v>
      </c>
    </row>
    <row r="559" s="12" customFormat="1">
      <c r="B559" s="240"/>
      <c r="C559" s="241"/>
      <c r="D559" s="231" t="s">
        <v>152</v>
      </c>
      <c r="E559" s="242" t="s">
        <v>24</v>
      </c>
      <c r="F559" s="243" t="s">
        <v>589</v>
      </c>
      <c r="G559" s="241"/>
      <c r="H559" s="244">
        <v>0.41999999999999998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AT559" s="250" t="s">
        <v>152</v>
      </c>
      <c r="AU559" s="250" t="s">
        <v>83</v>
      </c>
      <c r="AV559" s="12" t="s">
        <v>83</v>
      </c>
      <c r="AW559" s="12" t="s">
        <v>37</v>
      </c>
      <c r="AX559" s="12" t="s">
        <v>73</v>
      </c>
      <c r="AY559" s="250" t="s">
        <v>143</v>
      </c>
    </row>
    <row r="560" s="12" customFormat="1">
      <c r="B560" s="240"/>
      <c r="C560" s="241"/>
      <c r="D560" s="231" t="s">
        <v>152</v>
      </c>
      <c r="E560" s="242" t="s">
        <v>24</v>
      </c>
      <c r="F560" s="243" t="s">
        <v>590</v>
      </c>
      <c r="G560" s="241"/>
      <c r="H560" s="244">
        <v>6.1600000000000001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AT560" s="250" t="s">
        <v>152</v>
      </c>
      <c r="AU560" s="250" t="s">
        <v>83</v>
      </c>
      <c r="AV560" s="12" t="s">
        <v>83</v>
      </c>
      <c r="AW560" s="12" t="s">
        <v>37</v>
      </c>
      <c r="AX560" s="12" t="s">
        <v>73</v>
      </c>
      <c r="AY560" s="250" t="s">
        <v>143</v>
      </c>
    </row>
    <row r="561" s="12" customFormat="1">
      <c r="B561" s="240"/>
      <c r="C561" s="241"/>
      <c r="D561" s="231" t="s">
        <v>152</v>
      </c>
      <c r="E561" s="242" t="s">
        <v>24</v>
      </c>
      <c r="F561" s="243" t="s">
        <v>591</v>
      </c>
      <c r="G561" s="241"/>
      <c r="H561" s="244">
        <v>58.274999999999999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AT561" s="250" t="s">
        <v>152</v>
      </c>
      <c r="AU561" s="250" t="s">
        <v>83</v>
      </c>
      <c r="AV561" s="12" t="s">
        <v>83</v>
      </c>
      <c r="AW561" s="12" t="s">
        <v>37</v>
      </c>
      <c r="AX561" s="12" t="s">
        <v>73</v>
      </c>
      <c r="AY561" s="250" t="s">
        <v>143</v>
      </c>
    </row>
    <row r="562" s="12" customFormat="1">
      <c r="B562" s="240"/>
      <c r="C562" s="241"/>
      <c r="D562" s="231" t="s">
        <v>152</v>
      </c>
      <c r="E562" s="242" t="s">
        <v>24</v>
      </c>
      <c r="F562" s="243" t="s">
        <v>592</v>
      </c>
      <c r="G562" s="241"/>
      <c r="H562" s="244">
        <v>1.8999999999999999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AT562" s="250" t="s">
        <v>152</v>
      </c>
      <c r="AU562" s="250" t="s">
        <v>83</v>
      </c>
      <c r="AV562" s="12" t="s">
        <v>83</v>
      </c>
      <c r="AW562" s="12" t="s">
        <v>37</v>
      </c>
      <c r="AX562" s="12" t="s">
        <v>73</v>
      </c>
      <c r="AY562" s="250" t="s">
        <v>143</v>
      </c>
    </row>
    <row r="563" s="12" customFormat="1">
      <c r="B563" s="240"/>
      <c r="C563" s="241"/>
      <c r="D563" s="231" t="s">
        <v>152</v>
      </c>
      <c r="E563" s="242" t="s">
        <v>24</v>
      </c>
      <c r="F563" s="243" t="s">
        <v>593</v>
      </c>
      <c r="G563" s="241"/>
      <c r="H563" s="244">
        <v>5.7199999999999998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AT563" s="250" t="s">
        <v>152</v>
      </c>
      <c r="AU563" s="250" t="s">
        <v>83</v>
      </c>
      <c r="AV563" s="12" t="s">
        <v>83</v>
      </c>
      <c r="AW563" s="12" t="s">
        <v>37</v>
      </c>
      <c r="AX563" s="12" t="s">
        <v>73</v>
      </c>
      <c r="AY563" s="250" t="s">
        <v>143</v>
      </c>
    </row>
    <row r="564" s="12" customFormat="1">
      <c r="B564" s="240"/>
      <c r="C564" s="241"/>
      <c r="D564" s="231" t="s">
        <v>152</v>
      </c>
      <c r="E564" s="242" t="s">
        <v>24</v>
      </c>
      <c r="F564" s="243" t="s">
        <v>594</v>
      </c>
      <c r="G564" s="241"/>
      <c r="H564" s="244">
        <v>3.75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AT564" s="250" t="s">
        <v>152</v>
      </c>
      <c r="AU564" s="250" t="s">
        <v>83</v>
      </c>
      <c r="AV564" s="12" t="s">
        <v>83</v>
      </c>
      <c r="AW564" s="12" t="s">
        <v>37</v>
      </c>
      <c r="AX564" s="12" t="s">
        <v>73</v>
      </c>
      <c r="AY564" s="250" t="s">
        <v>143</v>
      </c>
    </row>
    <row r="565" s="12" customFormat="1">
      <c r="B565" s="240"/>
      <c r="C565" s="241"/>
      <c r="D565" s="231" t="s">
        <v>152</v>
      </c>
      <c r="E565" s="242" t="s">
        <v>24</v>
      </c>
      <c r="F565" s="243" t="s">
        <v>595</v>
      </c>
      <c r="G565" s="241"/>
      <c r="H565" s="244">
        <v>3.8999999999999999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AT565" s="250" t="s">
        <v>152</v>
      </c>
      <c r="AU565" s="250" t="s">
        <v>83</v>
      </c>
      <c r="AV565" s="12" t="s">
        <v>83</v>
      </c>
      <c r="AW565" s="12" t="s">
        <v>37</v>
      </c>
      <c r="AX565" s="12" t="s">
        <v>73</v>
      </c>
      <c r="AY565" s="250" t="s">
        <v>143</v>
      </c>
    </row>
    <row r="566" s="12" customFormat="1">
      <c r="B566" s="240"/>
      <c r="C566" s="241"/>
      <c r="D566" s="231" t="s">
        <v>152</v>
      </c>
      <c r="E566" s="242" t="s">
        <v>24</v>
      </c>
      <c r="F566" s="243" t="s">
        <v>596</v>
      </c>
      <c r="G566" s="241"/>
      <c r="H566" s="244">
        <v>3.48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AT566" s="250" t="s">
        <v>152</v>
      </c>
      <c r="AU566" s="250" t="s">
        <v>83</v>
      </c>
      <c r="AV566" s="12" t="s">
        <v>83</v>
      </c>
      <c r="AW566" s="12" t="s">
        <v>37</v>
      </c>
      <c r="AX566" s="12" t="s">
        <v>73</v>
      </c>
      <c r="AY566" s="250" t="s">
        <v>143</v>
      </c>
    </row>
    <row r="567" s="11" customFormat="1">
      <c r="B567" s="229"/>
      <c r="C567" s="230"/>
      <c r="D567" s="231" t="s">
        <v>152</v>
      </c>
      <c r="E567" s="232" t="s">
        <v>24</v>
      </c>
      <c r="F567" s="233" t="s">
        <v>597</v>
      </c>
      <c r="G567" s="230"/>
      <c r="H567" s="232" t="s">
        <v>24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AT567" s="239" t="s">
        <v>152</v>
      </c>
      <c r="AU567" s="239" t="s">
        <v>83</v>
      </c>
      <c r="AV567" s="11" t="s">
        <v>81</v>
      </c>
      <c r="AW567" s="11" t="s">
        <v>37</v>
      </c>
      <c r="AX567" s="11" t="s">
        <v>73</v>
      </c>
      <c r="AY567" s="239" t="s">
        <v>143</v>
      </c>
    </row>
    <row r="568" s="12" customFormat="1">
      <c r="B568" s="240"/>
      <c r="C568" s="241"/>
      <c r="D568" s="231" t="s">
        <v>152</v>
      </c>
      <c r="E568" s="242" t="s">
        <v>24</v>
      </c>
      <c r="F568" s="243" t="s">
        <v>598</v>
      </c>
      <c r="G568" s="241"/>
      <c r="H568" s="244">
        <v>10.800000000000001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AT568" s="250" t="s">
        <v>152</v>
      </c>
      <c r="AU568" s="250" t="s">
        <v>83</v>
      </c>
      <c r="AV568" s="12" t="s">
        <v>83</v>
      </c>
      <c r="AW568" s="12" t="s">
        <v>37</v>
      </c>
      <c r="AX568" s="12" t="s">
        <v>73</v>
      </c>
      <c r="AY568" s="250" t="s">
        <v>143</v>
      </c>
    </row>
    <row r="569" s="12" customFormat="1">
      <c r="B569" s="240"/>
      <c r="C569" s="241"/>
      <c r="D569" s="231" t="s">
        <v>152</v>
      </c>
      <c r="E569" s="242" t="s">
        <v>24</v>
      </c>
      <c r="F569" s="243" t="s">
        <v>599</v>
      </c>
      <c r="G569" s="241"/>
      <c r="H569" s="244">
        <v>0.92000000000000004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AT569" s="250" t="s">
        <v>152</v>
      </c>
      <c r="AU569" s="250" t="s">
        <v>83</v>
      </c>
      <c r="AV569" s="12" t="s">
        <v>83</v>
      </c>
      <c r="AW569" s="12" t="s">
        <v>37</v>
      </c>
      <c r="AX569" s="12" t="s">
        <v>73</v>
      </c>
      <c r="AY569" s="250" t="s">
        <v>143</v>
      </c>
    </row>
    <row r="570" s="12" customFormat="1">
      <c r="B570" s="240"/>
      <c r="C570" s="241"/>
      <c r="D570" s="231" t="s">
        <v>152</v>
      </c>
      <c r="E570" s="242" t="s">
        <v>24</v>
      </c>
      <c r="F570" s="243" t="s">
        <v>600</v>
      </c>
      <c r="G570" s="241"/>
      <c r="H570" s="244">
        <v>0.90000000000000002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AT570" s="250" t="s">
        <v>152</v>
      </c>
      <c r="AU570" s="250" t="s">
        <v>83</v>
      </c>
      <c r="AV570" s="12" t="s">
        <v>83</v>
      </c>
      <c r="AW570" s="12" t="s">
        <v>37</v>
      </c>
      <c r="AX570" s="12" t="s">
        <v>73</v>
      </c>
      <c r="AY570" s="250" t="s">
        <v>143</v>
      </c>
    </row>
    <row r="571" s="12" customFormat="1">
      <c r="B571" s="240"/>
      <c r="C571" s="241"/>
      <c r="D571" s="231" t="s">
        <v>152</v>
      </c>
      <c r="E571" s="242" t="s">
        <v>24</v>
      </c>
      <c r="F571" s="243" t="s">
        <v>601</v>
      </c>
      <c r="G571" s="241"/>
      <c r="H571" s="244">
        <v>0.92000000000000004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AT571" s="250" t="s">
        <v>152</v>
      </c>
      <c r="AU571" s="250" t="s">
        <v>83</v>
      </c>
      <c r="AV571" s="12" t="s">
        <v>83</v>
      </c>
      <c r="AW571" s="12" t="s">
        <v>37</v>
      </c>
      <c r="AX571" s="12" t="s">
        <v>73</v>
      </c>
      <c r="AY571" s="250" t="s">
        <v>143</v>
      </c>
    </row>
    <row r="572" s="12" customFormat="1">
      <c r="B572" s="240"/>
      <c r="C572" s="241"/>
      <c r="D572" s="231" t="s">
        <v>152</v>
      </c>
      <c r="E572" s="242" t="s">
        <v>24</v>
      </c>
      <c r="F572" s="243" t="s">
        <v>602</v>
      </c>
      <c r="G572" s="241"/>
      <c r="H572" s="244">
        <v>0.90000000000000002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AT572" s="250" t="s">
        <v>152</v>
      </c>
      <c r="AU572" s="250" t="s">
        <v>83</v>
      </c>
      <c r="AV572" s="12" t="s">
        <v>83</v>
      </c>
      <c r="AW572" s="12" t="s">
        <v>37</v>
      </c>
      <c r="AX572" s="12" t="s">
        <v>73</v>
      </c>
      <c r="AY572" s="250" t="s">
        <v>143</v>
      </c>
    </row>
    <row r="573" s="12" customFormat="1">
      <c r="B573" s="240"/>
      <c r="C573" s="241"/>
      <c r="D573" s="231" t="s">
        <v>152</v>
      </c>
      <c r="E573" s="242" t="s">
        <v>24</v>
      </c>
      <c r="F573" s="243" t="s">
        <v>601</v>
      </c>
      <c r="G573" s="241"/>
      <c r="H573" s="244">
        <v>0.92000000000000004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AT573" s="250" t="s">
        <v>152</v>
      </c>
      <c r="AU573" s="250" t="s">
        <v>83</v>
      </c>
      <c r="AV573" s="12" t="s">
        <v>83</v>
      </c>
      <c r="AW573" s="12" t="s">
        <v>37</v>
      </c>
      <c r="AX573" s="12" t="s">
        <v>73</v>
      </c>
      <c r="AY573" s="250" t="s">
        <v>143</v>
      </c>
    </row>
    <row r="574" s="12" customFormat="1">
      <c r="B574" s="240"/>
      <c r="C574" s="241"/>
      <c r="D574" s="231" t="s">
        <v>152</v>
      </c>
      <c r="E574" s="242" t="s">
        <v>24</v>
      </c>
      <c r="F574" s="243" t="s">
        <v>602</v>
      </c>
      <c r="G574" s="241"/>
      <c r="H574" s="244">
        <v>0.90000000000000002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AT574" s="250" t="s">
        <v>152</v>
      </c>
      <c r="AU574" s="250" t="s">
        <v>83</v>
      </c>
      <c r="AV574" s="12" t="s">
        <v>83</v>
      </c>
      <c r="AW574" s="12" t="s">
        <v>37</v>
      </c>
      <c r="AX574" s="12" t="s">
        <v>73</v>
      </c>
      <c r="AY574" s="250" t="s">
        <v>143</v>
      </c>
    </row>
    <row r="575" s="12" customFormat="1">
      <c r="B575" s="240"/>
      <c r="C575" s="241"/>
      <c r="D575" s="231" t="s">
        <v>152</v>
      </c>
      <c r="E575" s="242" t="s">
        <v>24</v>
      </c>
      <c r="F575" s="243" t="s">
        <v>601</v>
      </c>
      <c r="G575" s="241"/>
      <c r="H575" s="244">
        <v>0.92000000000000004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AT575" s="250" t="s">
        <v>152</v>
      </c>
      <c r="AU575" s="250" t="s">
        <v>83</v>
      </c>
      <c r="AV575" s="12" t="s">
        <v>83</v>
      </c>
      <c r="AW575" s="12" t="s">
        <v>37</v>
      </c>
      <c r="AX575" s="12" t="s">
        <v>73</v>
      </c>
      <c r="AY575" s="250" t="s">
        <v>143</v>
      </c>
    </row>
    <row r="576" s="12" customFormat="1">
      <c r="B576" s="240"/>
      <c r="C576" s="241"/>
      <c r="D576" s="231" t="s">
        <v>152</v>
      </c>
      <c r="E576" s="242" t="s">
        <v>24</v>
      </c>
      <c r="F576" s="243" t="s">
        <v>603</v>
      </c>
      <c r="G576" s="241"/>
      <c r="H576" s="244">
        <v>272.39999999999998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AT576" s="250" t="s">
        <v>152</v>
      </c>
      <c r="AU576" s="250" t="s">
        <v>83</v>
      </c>
      <c r="AV576" s="12" t="s">
        <v>83</v>
      </c>
      <c r="AW576" s="12" t="s">
        <v>37</v>
      </c>
      <c r="AX576" s="12" t="s">
        <v>73</v>
      </c>
      <c r="AY576" s="250" t="s">
        <v>143</v>
      </c>
    </row>
    <row r="577" s="13" customFormat="1">
      <c r="B577" s="251"/>
      <c r="C577" s="252"/>
      <c r="D577" s="231" t="s">
        <v>152</v>
      </c>
      <c r="E577" s="253" t="s">
        <v>24</v>
      </c>
      <c r="F577" s="254" t="s">
        <v>155</v>
      </c>
      <c r="G577" s="252"/>
      <c r="H577" s="255">
        <v>413.86399999999998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AT577" s="261" t="s">
        <v>152</v>
      </c>
      <c r="AU577" s="261" t="s">
        <v>83</v>
      </c>
      <c r="AV577" s="13" t="s">
        <v>150</v>
      </c>
      <c r="AW577" s="13" t="s">
        <v>37</v>
      </c>
      <c r="AX577" s="13" t="s">
        <v>81</v>
      </c>
      <c r="AY577" s="261" t="s">
        <v>143</v>
      </c>
    </row>
    <row r="578" s="1" customFormat="1" ht="16.5" customHeight="1">
      <c r="B578" s="46"/>
      <c r="C578" s="217" t="s">
        <v>604</v>
      </c>
      <c r="D578" s="217" t="s">
        <v>145</v>
      </c>
      <c r="E578" s="218" t="s">
        <v>605</v>
      </c>
      <c r="F578" s="219" t="s">
        <v>606</v>
      </c>
      <c r="G578" s="220" t="s">
        <v>148</v>
      </c>
      <c r="H578" s="221">
        <v>45.5</v>
      </c>
      <c r="I578" s="222"/>
      <c r="J578" s="223">
        <f>ROUND(I578*H578,2)</f>
        <v>0</v>
      </c>
      <c r="K578" s="219" t="s">
        <v>149</v>
      </c>
      <c r="L578" s="72"/>
      <c r="M578" s="224" t="s">
        <v>24</v>
      </c>
      <c r="N578" s="225" t="s">
        <v>44</v>
      </c>
      <c r="O578" s="47"/>
      <c r="P578" s="226">
        <f>O578*H578</f>
        <v>0</v>
      </c>
      <c r="Q578" s="226">
        <v>0.1837</v>
      </c>
      <c r="R578" s="226">
        <f>Q578*H578</f>
        <v>8.3583499999999997</v>
      </c>
      <c r="S578" s="226">
        <v>0</v>
      </c>
      <c r="T578" s="227">
        <f>S578*H578</f>
        <v>0</v>
      </c>
      <c r="AR578" s="24" t="s">
        <v>150</v>
      </c>
      <c r="AT578" s="24" t="s">
        <v>145</v>
      </c>
      <c r="AU578" s="24" t="s">
        <v>83</v>
      </c>
      <c r="AY578" s="24" t="s">
        <v>143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24" t="s">
        <v>81</v>
      </c>
      <c r="BK578" s="228">
        <f>ROUND(I578*H578,2)</f>
        <v>0</v>
      </c>
      <c r="BL578" s="24" t="s">
        <v>150</v>
      </c>
      <c r="BM578" s="24" t="s">
        <v>607</v>
      </c>
    </row>
    <row r="579" s="11" customFormat="1">
      <c r="B579" s="229"/>
      <c r="C579" s="230"/>
      <c r="D579" s="231" t="s">
        <v>152</v>
      </c>
      <c r="E579" s="232" t="s">
        <v>24</v>
      </c>
      <c r="F579" s="233" t="s">
        <v>608</v>
      </c>
      <c r="G579" s="230"/>
      <c r="H579" s="232" t="s">
        <v>24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152</v>
      </c>
      <c r="AU579" s="239" t="s">
        <v>83</v>
      </c>
      <c r="AV579" s="11" t="s">
        <v>81</v>
      </c>
      <c r="AW579" s="11" t="s">
        <v>37</v>
      </c>
      <c r="AX579" s="11" t="s">
        <v>73</v>
      </c>
      <c r="AY579" s="239" t="s">
        <v>143</v>
      </c>
    </row>
    <row r="580" s="12" customFormat="1">
      <c r="B580" s="240"/>
      <c r="C580" s="241"/>
      <c r="D580" s="231" t="s">
        <v>152</v>
      </c>
      <c r="E580" s="242" t="s">
        <v>24</v>
      </c>
      <c r="F580" s="243" t="s">
        <v>275</v>
      </c>
      <c r="G580" s="241"/>
      <c r="H580" s="244">
        <v>45.5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AT580" s="250" t="s">
        <v>152</v>
      </c>
      <c r="AU580" s="250" t="s">
        <v>83</v>
      </c>
      <c r="AV580" s="12" t="s">
        <v>83</v>
      </c>
      <c r="AW580" s="12" t="s">
        <v>37</v>
      </c>
      <c r="AX580" s="12" t="s">
        <v>73</v>
      </c>
      <c r="AY580" s="250" t="s">
        <v>143</v>
      </c>
    </row>
    <row r="581" s="13" customFormat="1">
      <c r="B581" s="251"/>
      <c r="C581" s="252"/>
      <c r="D581" s="231" t="s">
        <v>152</v>
      </c>
      <c r="E581" s="253" t="s">
        <v>24</v>
      </c>
      <c r="F581" s="254" t="s">
        <v>155</v>
      </c>
      <c r="G581" s="252"/>
      <c r="H581" s="255">
        <v>45.5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AT581" s="261" t="s">
        <v>152</v>
      </c>
      <c r="AU581" s="261" t="s">
        <v>83</v>
      </c>
      <c r="AV581" s="13" t="s">
        <v>150</v>
      </c>
      <c r="AW581" s="13" t="s">
        <v>37</v>
      </c>
      <c r="AX581" s="13" t="s">
        <v>81</v>
      </c>
      <c r="AY581" s="261" t="s">
        <v>143</v>
      </c>
    </row>
    <row r="582" s="1" customFormat="1" ht="16.5" customHeight="1">
      <c r="B582" s="46"/>
      <c r="C582" s="217" t="s">
        <v>609</v>
      </c>
      <c r="D582" s="217" t="s">
        <v>145</v>
      </c>
      <c r="E582" s="218" t="s">
        <v>610</v>
      </c>
      <c r="F582" s="219" t="s">
        <v>611</v>
      </c>
      <c r="G582" s="220" t="s">
        <v>148</v>
      </c>
      <c r="H582" s="221">
        <v>1697.3399999999999</v>
      </c>
      <c r="I582" s="222"/>
      <c r="J582" s="223">
        <f>ROUND(I582*H582,2)</f>
        <v>0</v>
      </c>
      <c r="K582" s="219" t="s">
        <v>24</v>
      </c>
      <c r="L582" s="72"/>
      <c r="M582" s="224" t="s">
        <v>24</v>
      </c>
      <c r="N582" s="225" t="s">
        <v>44</v>
      </c>
      <c r="O582" s="47"/>
      <c r="P582" s="226">
        <f>O582*H582</f>
        <v>0</v>
      </c>
      <c r="Q582" s="226">
        <v>0.00010000000000000001</v>
      </c>
      <c r="R582" s="226">
        <f>Q582*H582</f>
        <v>0.169734</v>
      </c>
      <c r="S582" s="226">
        <v>0</v>
      </c>
      <c r="T582" s="227">
        <f>S582*H582</f>
        <v>0</v>
      </c>
      <c r="AR582" s="24" t="s">
        <v>150</v>
      </c>
      <c r="AT582" s="24" t="s">
        <v>145</v>
      </c>
      <c r="AU582" s="24" t="s">
        <v>83</v>
      </c>
      <c r="AY582" s="24" t="s">
        <v>143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24" t="s">
        <v>81</v>
      </c>
      <c r="BK582" s="228">
        <f>ROUND(I582*H582,2)</f>
        <v>0</v>
      </c>
      <c r="BL582" s="24" t="s">
        <v>150</v>
      </c>
      <c r="BM582" s="24" t="s">
        <v>612</v>
      </c>
    </row>
    <row r="583" s="11" customFormat="1">
      <c r="B583" s="229"/>
      <c r="C583" s="230"/>
      <c r="D583" s="231" t="s">
        <v>152</v>
      </c>
      <c r="E583" s="232" t="s">
        <v>24</v>
      </c>
      <c r="F583" s="233" t="s">
        <v>500</v>
      </c>
      <c r="G583" s="230"/>
      <c r="H583" s="232" t="s">
        <v>24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AT583" s="239" t="s">
        <v>152</v>
      </c>
      <c r="AU583" s="239" t="s">
        <v>83</v>
      </c>
      <c r="AV583" s="11" t="s">
        <v>81</v>
      </c>
      <c r="AW583" s="11" t="s">
        <v>37</v>
      </c>
      <c r="AX583" s="11" t="s">
        <v>73</v>
      </c>
      <c r="AY583" s="239" t="s">
        <v>143</v>
      </c>
    </row>
    <row r="584" s="12" customFormat="1">
      <c r="B584" s="240"/>
      <c r="C584" s="241"/>
      <c r="D584" s="231" t="s">
        <v>152</v>
      </c>
      <c r="E584" s="242" t="s">
        <v>24</v>
      </c>
      <c r="F584" s="243" t="s">
        <v>501</v>
      </c>
      <c r="G584" s="241"/>
      <c r="H584" s="244">
        <v>954.72000000000003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AT584" s="250" t="s">
        <v>152</v>
      </c>
      <c r="AU584" s="250" t="s">
        <v>83</v>
      </c>
      <c r="AV584" s="12" t="s">
        <v>83</v>
      </c>
      <c r="AW584" s="12" t="s">
        <v>37</v>
      </c>
      <c r="AX584" s="12" t="s">
        <v>73</v>
      </c>
      <c r="AY584" s="250" t="s">
        <v>143</v>
      </c>
    </row>
    <row r="585" s="12" customFormat="1">
      <c r="B585" s="240"/>
      <c r="C585" s="241"/>
      <c r="D585" s="231" t="s">
        <v>152</v>
      </c>
      <c r="E585" s="242" t="s">
        <v>24</v>
      </c>
      <c r="F585" s="243" t="s">
        <v>502</v>
      </c>
      <c r="G585" s="241"/>
      <c r="H585" s="244">
        <v>-214.66499999999999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AT585" s="250" t="s">
        <v>152</v>
      </c>
      <c r="AU585" s="250" t="s">
        <v>83</v>
      </c>
      <c r="AV585" s="12" t="s">
        <v>83</v>
      </c>
      <c r="AW585" s="12" t="s">
        <v>37</v>
      </c>
      <c r="AX585" s="12" t="s">
        <v>73</v>
      </c>
      <c r="AY585" s="250" t="s">
        <v>143</v>
      </c>
    </row>
    <row r="586" s="11" customFormat="1">
      <c r="B586" s="229"/>
      <c r="C586" s="230"/>
      <c r="D586" s="231" t="s">
        <v>152</v>
      </c>
      <c r="E586" s="232" t="s">
        <v>24</v>
      </c>
      <c r="F586" s="233" t="s">
        <v>503</v>
      </c>
      <c r="G586" s="230"/>
      <c r="H586" s="232" t="s">
        <v>24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AT586" s="239" t="s">
        <v>152</v>
      </c>
      <c r="AU586" s="239" t="s">
        <v>83</v>
      </c>
      <c r="AV586" s="11" t="s">
        <v>81</v>
      </c>
      <c r="AW586" s="11" t="s">
        <v>37</v>
      </c>
      <c r="AX586" s="11" t="s">
        <v>73</v>
      </c>
      <c r="AY586" s="239" t="s">
        <v>143</v>
      </c>
    </row>
    <row r="587" s="12" customFormat="1">
      <c r="B587" s="240"/>
      <c r="C587" s="241"/>
      <c r="D587" s="231" t="s">
        <v>152</v>
      </c>
      <c r="E587" s="242" t="s">
        <v>24</v>
      </c>
      <c r="F587" s="243" t="s">
        <v>504</v>
      </c>
      <c r="G587" s="241"/>
      <c r="H587" s="244">
        <v>48.960000000000001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AT587" s="250" t="s">
        <v>152</v>
      </c>
      <c r="AU587" s="250" t="s">
        <v>83</v>
      </c>
      <c r="AV587" s="12" t="s">
        <v>83</v>
      </c>
      <c r="AW587" s="12" t="s">
        <v>37</v>
      </c>
      <c r="AX587" s="12" t="s">
        <v>73</v>
      </c>
      <c r="AY587" s="250" t="s">
        <v>143</v>
      </c>
    </row>
    <row r="588" s="12" customFormat="1">
      <c r="B588" s="240"/>
      <c r="C588" s="241"/>
      <c r="D588" s="231" t="s">
        <v>152</v>
      </c>
      <c r="E588" s="242" t="s">
        <v>24</v>
      </c>
      <c r="F588" s="243" t="s">
        <v>505</v>
      </c>
      <c r="G588" s="241"/>
      <c r="H588" s="244">
        <v>3.2400000000000002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AT588" s="250" t="s">
        <v>152</v>
      </c>
      <c r="AU588" s="250" t="s">
        <v>83</v>
      </c>
      <c r="AV588" s="12" t="s">
        <v>83</v>
      </c>
      <c r="AW588" s="12" t="s">
        <v>37</v>
      </c>
      <c r="AX588" s="12" t="s">
        <v>73</v>
      </c>
      <c r="AY588" s="250" t="s">
        <v>143</v>
      </c>
    </row>
    <row r="589" s="12" customFormat="1">
      <c r="B589" s="240"/>
      <c r="C589" s="241"/>
      <c r="D589" s="231" t="s">
        <v>152</v>
      </c>
      <c r="E589" s="242" t="s">
        <v>24</v>
      </c>
      <c r="F589" s="243" t="s">
        <v>506</v>
      </c>
      <c r="G589" s="241"/>
      <c r="H589" s="244">
        <v>2.7000000000000002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AT589" s="250" t="s">
        <v>152</v>
      </c>
      <c r="AU589" s="250" t="s">
        <v>83</v>
      </c>
      <c r="AV589" s="12" t="s">
        <v>83</v>
      </c>
      <c r="AW589" s="12" t="s">
        <v>37</v>
      </c>
      <c r="AX589" s="12" t="s">
        <v>73</v>
      </c>
      <c r="AY589" s="250" t="s">
        <v>143</v>
      </c>
    </row>
    <row r="590" s="12" customFormat="1">
      <c r="B590" s="240"/>
      <c r="C590" s="241"/>
      <c r="D590" s="231" t="s">
        <v>152</v>
      </c>
      <c r="E590" s="242" t="s">
        <v>24</v>
      </c>
      <c r="F590" s="243" t="s">
        <v>507</v>
      </c>
      <c r="G590" s="241"/>
      <c r="H590" s="244">
        <v>4.7599999999999998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AT590" s="250" t="s">
        <v>152</v>
      </c>
      <c r="AU590" s="250" t="s">
        <v>83</v>
      </c>
      <c r="AV590" s="12" t="s">
        <v>83</v>
      </c>
      <c r="AW590" s="12" t="s">
        <v>37</v>
      </c>
      <c r="AX590" s="12" t="s">
        <v>73</v>
      </c>
      <c r="AY590" s="250" t="s">
        <v>143</v>
      </c>
    </row>
    <row r="591" s="12" customFormat="1">
      <c r="B591" s="240"/>
      <c r="C591" s="241"/>
      <c r="D591" s="231" t="s">
        <v>152</v>
      </c>
      <c r="E591" s="242" t="s">
        <v>24</v>
      </c>
      <c r="F591" s="243" t="s">
        <v>508</v>
      </c>
      <c r="G591" s="241"/>
      <c r="H591" s="244">
        <v>3.7799999999999998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AT591" s="250" t="s">
        <v>152</v>
      </c>
      <c r="AU591" s="250" t="s">
        <v>83</v>
      </c>
      <c r="AV591" s="12" t="s">
        <v>83</v>
      </c>
      <c r="AW591" s="12" t="s">
        <v>37</v>
      </c>
      <c r="AX591" s="12" t="s">
        <v>73</v>
      </c>
      <c r="AY591" s="250" t="s">
        <v>143</v>
      </c>
    </row>
    <row r="592" s="12" customFormat="1">
      <c r="B592" s="240"/>
      <c r="C592" s="241"/>
      <c r="D592" s="231" t="s">
        <v>152</v>
      </c>
      <c r="E592" s="242" t="s">
        <v>24</v>
      </c>
      <c r="F592" s="243" t="s">
        <v>509</v>
      </c>
      <c r="G592" s="241"/>
      <c r="H592" s="244">
        <v>5.1600000000000001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AT592" s="250" t="s">
        <v>152</v>
      </c>
      <c r="AU592" s="250" t="s">
        <v>83</v>
      </c>
      <c r="AV592" s="12" t="s">
        <v>83</v>
      </c>
      <c r="AW592" s="12" t="s">
        <v>37</v>
      </c>
      <c r="AX592" s="12" t="s">
        <v>73</v>
      </c>
      <c r="AY592" s="250" t="s">
        <v>143</v>
      </c>
    </row>
    <row r="593" s="12" customFormat="1">
      <c r="B593" s="240"/>
      <c r="C593" s="241"/>
      <c r="D593" s="231" t="s">
        <v>152</v>
      </c>
      <c r="E593" s="242" t="s">
        <v>24</v>
      </c>
      <c r="F593" s="243" t="s">
        <v>510</v>
      </c>
      <c r="G593" s="241"/>
      <c r="H593" s="244">
        <v>4.0800000000000001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AT593" s="250" t="s">
        <v>152</v>
      </c>
      <c r="AU593" s="250" t="s">
        <v>83</v>
      </c>
      <c r="AV593" s="12" t="s">
        <v>83</v>
      </c>
      <c r="AW593" s="12" t="s">
        <v>37</v>
      </c>
      <c r="AX593" s="12" t="s">
        <v>73</v>
      </c>
      <c r="AY593" s="250" t="s">
        <v>143</v>
      </c>
    </row>
    <row r="594" s="12" customFormat="1">
      <c r="B594" s="240"/>
      <c r="C594" s="241"/>
      <c r="D594" s="231" t="s">
        <v>152</v>
      </c>
      <c r="E594" s="242" t="s">
        <v>24</v>
      </c>
      <c r="F594" s="243" t="s">
        <v>509</v>
      </c>
      <c r="G594" s="241"/>
      <c r="H594" s="244">
        <v>5.1600000000000001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AT594" s="250" t="s">
        <v>152</v>
      </c>
      <c r="AU594" s="250" t="s">
        <v>83</v>
      </c>
      <c r="AV594" s="12" t="s">
        <v>83</v>
      </c>
      <c r="AW594" s="12" t="s">
        <v>37</v>
      </c>
      <c r="AX594" s="12" t="s">
        <v>73</v>
      </c>
      <c r="AY594" s="250" t="s">
        <v>143</v>
      </c>
    </row>
    <row r="595" s="14" customFormat="1">
      <c r="B595" s="274"/>
      <c r="C595" s="275"/>
      <c r="D595" s="231" t="s">
        <v>152</v>
      </c>
      <c r="E595" s="276" t="s">
        <v>24</v>
      </c>
      <c r="F595" s="277" t="s">
        <v>409</v>
      </c>
      <c r="G595" s="275"/>
      <c r="H595" s="278">
        <v>817.89499999999998</v>
      </c>
      <c r="I595" s="279"/>
      <c r="J595" s="275"/>
      <c r="K595" s="275"/>
      <c r="L595" s="280"/>
      <c r="M595" s="281"/>
      <c r="N595" s="282"/>
      <c r="O595" s="282"/>
      <c r="P595" s="282"/>
      <c r="Q595" s="282"/>
      <c r="R595" s="282"/>
      <c r="S595" s="282"/>
      <c r="T595" s="283"/>
      <c r="AT595" s="284" t="s">
        <v>152</v>
      </c>
      <c r="AU595" s="284" t="s">
        <v>83</v>
      </c>
      <c r="AV595" s="14" t="s">
        <v>160</v>
      </c>
      <c r="AW595" s="14" t="s">
        <v>37</v>
      </c>
      <c r="AX595" s="14" t="s">
        <v>73</v>
      </c>
      <c r="AY595" s="284" t="s">
        <v>143</v>
      </c>
    </row>
    <row r="596" s="11" customFormat="1">
      <c r="B596" s="229"/>
      <c r="C596" s="230"/>
      <c r="D596" s="231" t="s">
        <v>152</v>
      </c>
      <c r="E596" s="232" t="s">
        <v>24</v>
      </c>
      <c r="F596" s="233" t="s">
        <v>511</v>
      </c>
      <c r="G596" s="230"/>
      <c r="H596" s="232" t="s">
        <v>24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AT596" s="239" t="s">
        <v>152</v>
      </c>
      <c r="AU596" s="239" t="s">
        <v>83</v>
      </c>
      <c r="AV596" s="11" t="s">
        <v>81</v>
      </c>
      <c r="AW596" s="11" t="s">
        <v>37</v>
      </c>
      <c r="AX596" s="11" t="s">
        <v>73</v>
      </c>
      <c r="AY596" s="239" t="s">
        <v>143</v>
      </c>
    </row>
    <row r="597" s="12" customFormat="1">
      <c r="B597" s="240"/>
      <c r="C597" s="241"/>
      <c r="D597" s="231" t="s">
        <v>152</v>
      </c>
      <c r="E597" s="242" t="s">
        <v>24</v>
      </c>
      <c r="F597" s="243" t="s">
        <v>512</v>
      </c>
      <c r="G597" s="241"/>
      <c r="H597" s="244">
        <v>491.36000000000001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AT597" s="250" t="s">
        <v>152</v>
      </c>
      <c r="AU597" s="250" t="s">
        <v>83</v>
      </c>
      <c r="AV597" s="12" t="s">
        <v>83</v>
      </c>
      <c r="AW597" s="12" t="s">
        <v>37</v>
      </c>
      <c r="AX597" s="12" t="s">
        <v>73</v>
      </c>
      <c r="AY597" s="250" t="s">
        <v>143</v>
      </c>
    </row>
    <row r="598" s="12" customFormat="1">
      <c r="B598" s="240"/>
      <c r="C598" s="241"/>
      <c r="D598" s="231" t="s">
        <v>152</v>
      </c>
      <c r="E598" s="242" t="s">
        <v>24</v>
      </c>
      <c r="F598" s="243" t="s">
        <v>513</v>
      </c>
      <c r="G598" s="241"/>
      <c r="H598" s="244">
        <v>-78.450000000000003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AT598" s="250" t="s">
        <v>152</v>
      </c>
      <c r="AU598" s="250" t="s">
        <v>83</v>
      </c>
      <c r="AV598" s="12" t="s">
        <v>83</v>
      </c>
      <c r="AW598" s="12" t="s">
        <v>37</v>
      </c>
      <c r="AX598" s="12" t="s">
        <v>73</v>
      </c>
      <c r="AY598" s="250" t="s">
        <v>143</v>
      </c>
    </row>
    <row r="599" s="11" customFormat="1">
      <c r="B599" s="229"/>
      <c r="C599" s="230"/>
      <c r="D599" s="231" t="s">
        <v>152</v>
      </c>
      <c r="E599" s="232" t="s">
        <v>24</v>
      </c>
      <c r="F599" s="233" t="s">
        <v>514</v>
      </c>
      <c r="G599" s="230"/>
      <c r="H599" s="232" t="s">
        <v>24</v>
      </c>
      <c r="I599" s="234"/>
      <c r="J599" s="230"/>
      <c r="K599" s="230"/>
      <c r="L599" s="235"/>
      <c r="M599" s="236"/>
      <c r="N599" s="237"/>
      <c r="O599" s="237"/>
      <c r="P599" s="237"/>
      <c r="Q599" s="237"/>
      <c r="R599" s="237"/>
      <c r="S599" s="237"/>
      <c r="T599" s="238"/>
      <c r="AT599" s="239" t="s">
        <v>152</v>
      </c>
      <c r="AU599" s="239" t="s">
        <v>83</v>
      </c>
      <c r="AV599" s="11" t="s">
        <v>81</v>
      </c>
      <c r="AW599" s="11" t="s">
        <v>37</v>
      </c>
      <c r="AX599" s="11" t="s">
        <v>73</v>
      </c>
      <c r="AY599" s="239" t="s">
        <v>143</v>
      </c>
    </row>
    <row r="600" s="12" customFormat="1">
      <c r="B600" s="240"/>
      <c r="C600" s="241"/>
      <c r="D600" s="231" t="s">
        <v>152</v>
      </c>
      <c r="E600" s="242" t="s">
        <v>24</v>
      </c>
      <c r="F600" s="243" t="s">
        <v>515</v>
      </c>
      <c r="G600" s="241"/>
      <c r="H600" s="244">
        <v>10.880000000000001</v>
      </c>
      <c r="I600" s="245"/>
      <c r="J600" s="241"/>
      <c r="K600" s="241"/>
      <c r="L600" s="246"/>
      <c r="M600" s="247"/>
      <c r="N600" s="248"/>
      <c r="O600" s="248"/>
      <c r="P600" s="248"/>
      <c r="Q600" s="248"/>
      <c r="R600" s="248"/>
      <c r="S600" s="248"/>
      <c r="T600" s="249"/>
      <c r="AT600" s="250" t="s">
        <v>152</v>
      </c>
      <c r="AU600" s="250" t="s">
        <v>83</v>
      </c>
      <c r="AV600" s="12" t="s">
        <v>83</v>
      </c>
      <c r="AW600" s="12" t="s">
        <v>37</v>
      </c>
      <c r="AX600" s="12" t="s">
        <v>73</v>
      </c>
      <c r="AY600" s="250" t="s">
        <v>143</v>
      </c>
    </row>
    <row r="601" s="12" customFormat="1">
      <c r="B601" s="240"/>
      <c r="C601" s="241"/>
      <c r="D601" s="231" t="s">
        <v>152</v>
      </c>
      <c r="E601" s="242" t="s">
        <v>24</v>
      </c>
      <c r="F601" s="243" t="s">
        <v>516</v>
      </c>
      <c r="G601" s="241"/>
      <c r="H601" s="244">
        <v>9.2799999999999994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AT601" s="250" t="s">
        <v>152</v>
      </c>
      <c r="AU601" s="250" t="s">
        <v>83</v>
      </c>
      <c r="AV601" s="12" t="s">
        <v>83</v>
      </c>
      <c r="AW601" s="12" t="s">
        <v>37</v>
      </c>
      <c r="AX601" s="12" t="s">
        <v>73</v>
      </c>
      <c r="AY601" s="250" t="s">
        <v>143</v>
      </c>
    </row>
    <row r="602" s="12" customFormat="1">
      <c r="B602" s="240"/>
      <c r="C602" s="241"/>
      <c r="D602" s="231" t="s">
        <v>152</v>
      </c>
      <c r="E602" s="242" t="s">
        <v>24</v>
      </c>
      <c r="F602" s="243" t="s">
        <v>517</v>
      </c>
      <c r="G602" s="241"/>
      <c r="H602" s="244">
        <v>2.5800000000000001</v>
      </c>
      <c r="I602" s="245"/>
      <c r="J602" s="241"/>
      <c r="K602" s="241"/>
      <c r="L602" s="246"/>
      <c r="M602" s="247"/>
      <c r="N602" s="248"/>
      <c r="O602" s="248"/>
      <c r="P602" s="248"/>
      <c r="Q602" s="248"/>
      <c r="R602" s="248"/>
      <c r="S602" s="248"/>
      <c r="T602" s="249"/>
      <c r="AT602" s="250" t="s">
        <v>152</v>
      </c>
      <c r="AU602" s="250" t="s">
        <v>83</v>
      </c>
      <c r="AV602" s="12" t="s">
        <v>83</v>
      </c>
      <c r="AW602" s="12" t="s">
        <v>37</v>
      </c>
      <c r="AX602" s="12" t="s">
        <v>73</v>
      </c>
      <c r="AY602" s="250" t="s">
        <v>143</v>
      </c>
    </row>
    <row r="603" s="12" customFormat="1">
      <c r="B603" s="240"/>
      <c r="C603" s="241"/>
      <c r="D603" s="231" t="s">
        <v>152</v>
      </c>
      <c r="E603" s="242" t="s">
        <v>24</v>
      </c>
      <c r="F603" s="243" t="s">
        <v>518</v>
      </c>
      <c r="G603" s="241"/>
      <c r="H603" s="244">
        <v>6.7999999999999998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AT603" s="250" t="s">
        <v>152</v>
      </c>
      <c r="AU603" s="250" t="s">
        <v>83</v>
      </c>
      <c r="AV603" s="12" t="s">
        <v>83</v>
      </c>
      <c r="AW603" s="12" t="s">
        <v>37</v>
      </c>
      <c r="AX603" s="12" t="s">
        <v>73</v>
      </c>
      <c r="AY603" s="250" t="s">
        <v>143</v>
      </c>
    </row>
    <row r="604" s="14" customFormat="1">
      <c r="B604" s="274"/>
      <c r="C604" s="275"/>
      <c r="D604" s="231" t="s">
        <v>152</v>
      </c>
      <c r="E604" s="276" t="s">
        <v>24</v>
      </c>
      <c r="F604" s="277" t="s">
        <v>409</v>
      </c>
      <c r="G604" s="275"/>
      <c r="H604" s="278">
        <v>442.44999999999999</v>
      </c>
      <c r="I604" s="279"/>
      <c r="J604" s="275"/>
      <c r="K604" s="275"/>
      <c r="L604" s="280"/>
      <c r="M604" s="281"/>
      <c r="N604" s="282"/>
      <c r="O604" s="282"/>
      <c r="P604" s="282"/>
      <c r="Q604" s="282"/>
      <c r="R604" s="282"/>
      <c r="S604" s="282"/>
      <c r="T604" s="283"/>
      <c r="AT604" s="284" t="s">
        <v>152</v>
      </c>
      <c r="AU604" s="284" t="s">
        <v>83</v>
      </c>
      <c r="AV604" s="14" t="s">
        <v>160</v>
      </c>
      <c r="AW604" s="14" t="s">
        <v>37</v>
      </c>
      <c r="AX604" s="14" t="s">
        <v>73</v>
      </c>
      <c r="AY604" s="284" t="s">
        <v>143</v>
      </c>
    </row>
    <row r="605" s="11" customFormat="1">
      <c r="B605" s="229"/>
      <c r="C605" s="230"/>
      <c r="D605" s="231" t="s">
        <v>152</v>
      </c>
      <c r="E605" s="232" t="s">
        <v>24</v>
      </c>
      <c r="F605" s="233" t="s">
        <v>511</v>
      </c>
      <c r="G605" s="230"/>
      <c r="H605" s="232" t="s">
        <v>24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AT605" s="239" t="s">
        <v>152</v>
      </c>
      <c r="AU605" s="239" t="s">
        <v>83</v>
      </c>
      <c r="AV605" s="11" t="s">
        <v>81</v>
      </c>
      <c r="AW605" s="11" t="s">
        <v>37</v>
      </c>
      <c r="AX605" s="11" t="s">
        <v>73</v>
      </c>
      <c r="AY605" s="239" t="s">
        <v>143</v>
      </c>
    </row>
    <row r="606" s="12" customFormat="1">
      <c r="B606" s="240"/>
      <c r="C606" s="241"/>
      <c r="D606" s="231" t="s">
        <v>152</v>
      </c>
      <c r="E606" s="242" t="s">
        <v>24</v>
      </c>
      <c r="F606" s="243" t="s">
        <v>512</v>
      </c>
      <c r="G606" s="241"/>
      <c r="H606" s="244">
        <v>491.36000000000001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AT606" s="250" t="s">
        <v>152</v>
      </c>
      <c r="AU606" s="250" t="s">
        <v>83</v>
      </c>
      <c r="AV606" s="12" t="s">
        <v>83</v>
      </c>
      <c r="AW606" s="12" t="s">
        <v>37</v>
      </c>
      <c r="AX606" s="12" t="s">
        <v>73</v>
      </c>
      <c r="AY606" s="250" t="s">
        <v>143</v>
      </c>
    </row>
    <row r="607" s="12" customFormat="1">
      <c r="B607" s="240"/>
      <c r="C607" s="241"/>
      <c r="D607" s="231" t="s">
        <v>152</v>
      </c>
      <c r="E607" s="242" t="s">
        <v>24</v>
      </c>
      <c r="F607" s="243" t="s">
        <v>519</v>
      </c>
      <c r="G607" s="241"/>
      <c r="H607" s="244">
        <v>-82.724999999999994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AT607" s="250" t="s">
        <v>152</v>
      </c>
      <c r="AU607" s="250" t="s">
        <v>83</v>
      </c>
      <c r="AV607" s="12" t="s">
        <v>83</v>
      </c>
      <c r="AW607" s="12" t="s">
        <v>37</v>
      </c>
      <c r="AX607" s="12" t="s">
        <v>73</v>
      </c>
      <c r="AY607" s="250" t="s">
        <v>143</v>
      </c>
    </row>
    <row r="608" s="11" customFormat="1">
      <c r="B608" s="229"/>
      <c r="C608" s="230"/>
      <c r="D608" s="231" t="s">
        <v>152</v>
      </c>
      <c r="E608" s="232" t="s">
        <v>24</v>
      </c>
      <c r="F608" s="233" t="s">
        <v>514</v>
      </c>
      <c r="G608" s="230"/>
      <c r="H608" s="232" t="s">
        <v>24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AT608" s="239" t="s">
        <v>152</v>
      </c>
      <c r="AU608" s="239" t="s">
        <v>83</v>
      </c>
      <c r="AV608" s="11" t="s">
        <v>81</v>
      </c>
      <c r="AW608" s="11" t="s">
        <v>37</v>
      </c>
      <c r="AX608" s="11" t="s">
        <v>73</v>
      </c>
      <c r="AY608" s="239" t="s">
        <v>143</v>
      </c>
    </row>
    <row r="609" s="12" customFormat="1">
      <c r="B609" s="240"/>
      <c r="C609" s="241"/>
      <c r="D609" s="231" t="s">
        <v>152</v>
      </c>
      <c r="E609" s="242" t="s">
        <v>24</v>
      </c>
      <c r="F609" s="243" t="s">
        <v>520</v>
      </c>
      <c r="G609" s="241"/>
      <c r="H609" s="244">
        <v>13.4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AT609" s="250" t="s">
        <v>152</v>
      </c>
      <c r="AU609" s="250" t="s">
        <v>83</v>
      </c>
      <c r="AV609" s="12" t="s">
        <v>83</v>
      </c>
      <c r="AW609" s="12" t="s">
        <v>37</v>
      </c>
      <c r="AX609" s="12" t="s">
        <v>73</v>
      </c>
      <c r="AY609" s="250" t="s">
        <v>143</v>
      </c>
    </row>
    <row r="610" s="12" customFormat="1">
      <c r="B610" s="240"/>
      <c r="C610" s="241"/>
      <c r="D610" s="231" t="s">
        <v>152</v>
      </c>
      <c r="E610" s="242" t="s">
        <v>24</v>
      </c>
      <c r="F610" s="243" t="s">
        <v>521</v>
      </c>
      <c r="G610" s="241"/>
      <c r="H610" s="244">
        <v>14.960000000000001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AT610" s="250" t="s">
        <v>152</v>
      </c>
      <c r="AU610" s="250" t="s">
        <v>83</v>
      </c>
      <c r="AV610" s="12" t="s">
        <v>83</v>
      </c>
      <c r="AW610" s="12" t="s">
        <v>37</v>
      </c>
      <c r="AX610" s="12" t="s">
        <v>73</v>
      </c>
      <c r="AY610" s="250" t="s">
        <v>143</v>
      </c>
    </row>
    <row r="611" s="14" customFormat="1">
      <c r="B611" s="274"/>
      <c r="C611" s="275"/>
      <c r="D611" s="231" t="s">
        <v>152</v>
      </c>
      <c r="E611" s="276" t="s">
        <v>24</v>
      </c>
      <c r="F611" s="277" t="s">
        <v>409</v>
      </c>
      <c r="G611" s="275"/>
      <c r="H611" s="278">
        <v>436.995</v>
      </c>
      <c r="I611" s="279"/>
      <c r="J611" s="275"/>
      <c r="K611" s="275"/>
      <c r="L611" s="280"/>
      <c r="M611" s="281"/>
      <c r="N611" s="282"/>
      <c r="O611" s="282"/>
      <c r="P611" s="282"/>
      <c r="Q611" s="282"/>
      <c r="R611" s="282"/>
      <c r="S611" s="282"/>
      <c r="T611" s="283"/>
      <c r="AT611" s="284" t="s">
        <v>152</v>
      </c>
      <c r="AU611" s="284" t="s">
        <v>83</v>
      </c>
      <c r="AV611" s="14" t="s">
        <v>160</v>
      </c>
      <c r="AW611" s="14" t="s">
        <v>37</v>
      </c>
      <c r="AX611" s="14" t="s">
        <v>73</v>
      </c>
      <c r="AY611" s="284" t="s">
        <v>143</v>
      </c>
    </row>
    <row r="612" s="13" customFormat="1">
      <c r="B612" s="251"/>
      <c r="C612" s="252"/>
      <c r="D612" s="231" t="s">
        <v>152</v>
      </c>
      <c r="E612" s="253" t="s">
        <v>24</v>
      </c>
      <c r="F612" s="254" t="s">
        <v>155</v>
      </c>
      <c r="G612" s="252"/>
      <c r="H612" s="255">
        <v>1697.3399999999999</v>
      </c>
      <c r="I612" s="256"/>
      <c r="J612" s="252"/>
      <c r="K612" s="252"/>
      <c r="L612" s="257"/>
      <c r="M612" s="258"/>
      <c r="N612" s="259"/>
      <c r="O612" s="259"/>
      <c r="P612" s="259"/>
      <c r="Q612" s="259"/>
      <c r="R612" s="259"/>
      <c r="S612" s="259"/>
      <c r="T612" s="260"/>
      <c r="AT612" s="261" t="s">
        <v>152</v>
      </c>
      <c r="AU612" s="261" t="s">
        <v>83</v>
      </c>
      <c r="AV612" s="13" t="s">
        <v>150</v>
      </c>
      <c r="AW612" s="13" t="s">
        <v>37</v>
      </c>
      <c r="AX612" s="13" t="s">
        <v>81</v>
      </c>
      <c r="AY612" s="261" t="s">
        <v>143</v>
      </c>
    </row>
    <row r="613" s="1" customFormat="1" ht="16.5" customHeight="1">
      <c r="B613" s="46"/>
      <c r="C613" s="217" t="s">
        <v>299</v>
      </c>
      <c r="D613" s="217" t="s">
        <v>145</v>
      </c>
      <c r="E613" s="218" t="s">
        <v>613</v>
      </c>
      <c r="F613" s="219" t="s">
        <v>614</v>
      </c>
      <c r="G613" s="220" t="s">
        <v>148</v>
      </c>
      <c r="H613" s="221">
        <v>497.05099999999999</v>
      </c>
      <c r="I613" s="222"/>
      <c r="J613" s="223">
        <f>ROUND(I613*H613,2)</f>
        <v>0</v>
      </c>
      <c r="K613" s="219" t="s">
        <v>24</v>
      </c>
      <c r="L613" s="72"/>
      <c r="M613" s="224" t="s">
        <v>24</v>
      </c>
      <c r="N613" s="225" t="s">
        <v>44</v>
      </c>
      <c r="O613" s="47"/>
      <c r="P613" s="226">
        <f>O613*H613</f>
        <v>0</v>
      </c>
      <c r="Q613" s="226">
        <v>0.00628</v>
      </c>
      <c r="R613" s="226">
        <f>Q613*H613</f>
        <v>3.1214802800000001</v>
      </c>
      <c r="S613" s="226">
        <v>0</v>
      </c>
      <c r="T613" s="227">
        <f>S613*H613</f>
        <v>0</v>
      </c>
      <c r="AR613" s="24" t="s">
        <v>150</v>
      </c>
      <c r="AT613" s="24" t="s">
        <v>145</v>
      </c>
      <c r="AU613" s="24" t="s">
        <v>83</v>
      </c>
      <c r="AY613" s="24" t="s">
        <v>143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24" t="s">
        <v>81</v>
      </c>
      <c r="BK613" s="228">
        <f>ROUND(I613*H613,2)</f>
        <v>0</v>
      </c>
      <c r="BL613" s="24" t="s">
        <v>150</v>
      </c>
      <c r="BM613" s="24" t="s">
        <v>615</v>
      </c>
    </row>
    <row r="614" s="1" customFormat="1">
      <c r="B614" s="46"/>
      <c r="C614" s="74"/>
      <c r="D614" s="231" t="s">
        <v>296</v>
      </c>
      <c r="E614" s="74"/>
      <c r="F614" s="272" t="s">
        <v>527</v>
      </c>
      <c r="G614" s="74"/>
      <c r="H614" s="74"/>
      <c r="I614" s="187"/>
      <c r="J614" s="74"/>
      <c r="K614" s="74"/>
      <c r="L614" s="72"/>
      <c r="M614" s="273"/>
      <c r="N614" s="47"/>
      <c r="O614" s="47"/>
      <c r="P614" s="47"/>
      <c r="Q614" s="47"/>
      <c r="R614" s="47"/>
      <c r="S614" s="47"/>
      <c r="T614" s="95"/>
      <c r="AT614" s="24" t="s">
        <v>296</v>
      </c>
      <c r="AU614" s="24" t="s">
        <v>83</v>
      </c>
    </row>
    <row r="615" s="11" customFormat="1">
      <c r="B615" s="229"/>
      <c r="C615" s="230"/>
      <c r="D615" s="231" t="s">
        <v>152</v>
      </c>
      <c r="E615" s="232" t="s">
        <v>24</v>
      </c>
      <c r="F615" s="233" t="s">
        <v>410</v>
      </c>
      <c r="G615" s="230"/>
      <c r="H615" s="232" t="s">
        <v>24</v>
      </c>
      <c r="I615" s="234"/>
      <c r="J615" s="230"/>
      <c r="K615" s="230"/>
      <c r="L615" s="235"/>
      <c r="M615" s="236"/>
      <c r="N615" s="237"/>
      <c r="O615" s="237"/>
      <c r="P615" s="237"/>
      <c r="Q615" s="237"/>
      <c r="R615" s="237"/>
      <c r="S615" s="237"/>
      <c r="T615" s="238"/>
      <c r="AT615" s="239" t="s">
        <v>152</v>
      </c>
      <c r="AU615" s="239" t="s">
        <v>83</v>
      </c>
      <c r="AV615" s="11" t="s">
        <v>81</v>
      </c>
      <c r="AW615" s="11" t="s">
        <v>37</v>
      </c>
      <c r="AX615" s="11" t="s">
        <v>73</v>
      </c>
      <c r="AY615" s="239" t="s">
        <v>143</v>
      </c>
    </row>
    <row r="616" s="11" customFormat="1">
      <c r="B616" s="229"/>
      <c r="C616" s="230"/>
      <c r="D616" s="231" t="s">
        <v>152</v>
      </c>
      <c r="E616" s="232" t="s">
        <v>24</v>
      </c>
      <c r="F616" s="233" t="s">
        <v>411</v>
      </c>
      <c r="G616" s="230"/>
      <c r="H616" s="232" t="s">
        <v>24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AT616" s="239" t="s">
        <v>152</v>
      </c>
      <c r="AU616" s="239" t="s">
        <v>83</v>
      </c>
      <c r="AV616" s="11" t="s">
        <v>81</v>
      </c>
      <c r="AW616" s="11" t="s">
        <v>37</v>
      </c>
      <c r="AX616" s="11" t="s">
        <v>73</v>
      </c>
      <c r="AY616" s="239" t="s">
        <v>143</v>
      </c>
    </row>
    <row r="617" s="12" customFormat="1">
      <c r="B617" s="240"/>
      <c r="C617" s="241"/>
      <c r="D617" s="231" t="s">
        <v>152</v>
      </c>
      <c r="E617" s="242" t="s">
        <v>24</v>
      </c>
      <c r="F617" s="243" t="s">
        <v>412</v>
      </c>
      <c r="G617" s="241"/>
      <c r="H617" s="244">
        <v>161.81999999999999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AT617" s="250" t="s">
        <v>152</v>
      </c>
      <c r="AU617" s="250" t="s">
        <v>83</v>
      </c>
      <c r="AV617" s="12" t="s">
        <v>83</v>
      </c>
      <c r="AW617" s="12" t="s">
        <v>37</v>
      </c>
      <c r="AX617" s="12" t="s">
        <v>73</v>
      </c>
      <c r="AY617" s="250" t="s">
        <v>143</v>
      </c>
    </row>
    <row r="618" s="12" customFormat="1">
      <c r="B618" s="240"/>
      <c r="C618" s="241"/>
      <c r="D618" s="231" t="s">
        <v>152</v>
      </c>
      <c r="E618" s="242" t="s">
        <v>24</v>
      </c>
      <c r="F618" s="243" t="s">
        <v>413</v>
      </c>
      <c r="G618" s="241"/>
      <c r="H618" s="244">
        <v>15.66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AT618" s="250" t="s">
        <v>152</v>
      </c>
      <c r="AU618" s="250" t="s">
        <v>83</v>
      </c>
      <c r="AV618" s="12" t="s">
        <v>83</v>
      </c>
      <c r="AW618" s="12" t="s">
        <v>37</v>
      </c>
      <c r="AX618" s="12" t="s">
        <v>73</v>
      </c>
      <c r="AY618" s="250" t="s">
        <v>143</v>
      </c>
    </row>
    <row r="619" s="12" customFormat="1">
      <c r="B619" s="240"/>
      <c r="C619" s="241"/>
      <c r="D619" s="231" t="s">
        <v>152</v>
      </c>
      <c r="E619" s="242" t="s">
        <v>24</v>
      </c>
      <c r="F619" s="243" t="s">
        <v>414</v>
      </c>
      <c r="G619" s="241"/>
      <c r="H619" s="244">
        <v>71.459999999999994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AT619" s="250" t="s">
        <v>152</v>
      </c>
      <c r="AU619" s="250" t="s">
        <v>83</v>
      </c>
      <c r="AV619" s="12" t="s">
        <v>83</v>
      </c>
      <c r="AW619" s="12" t="s">
        <v>37</v>
      </c>
      <c r="AX619" s="12" t="s">
        <v>73</v>
      </c>
      <c r="AY619" s="250" t="s">
        <v>143</v>
      </c>
    </row>
    <row r="620" s="12" customFormat="1">
      <c r="B620" s="240"/>
      <c r="C620" s="241"/>
      <c r="D620" s="231" t="s">
        <v>152</v>
      </c>
      <c r="E620" s="242" t="s">
        <v>24</v>
      </c>
      <c r="F620" s="243" t="s">
        <v>415</v>
      </c>
      <c r="G620" s="241"/>
      <c r="H620" s="244">
        <v>64.959999999999994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AT620" s="250" t="s">
        <v>152</v>
      </c>
      <c r="AU620" s="250" t="s">
        <v>83</v>
      </c>
      <c r="AV620" s="12" t="s">
        <v>83</v>
      </c>
      <c r="AW620" s="12" t="s">
        <v>37</v>
      </c>
      <c r="AX620" s="12" t="s">
        <v>73</v>
      </c>
      <c r="AY620" s="250" t="s">
        <v>143</v>
      </c>
    </row>
    <row r="621" s="12" customFormat="1">
      <c r="B621" s="240"/>
      <c r="C621" s="241"/>
      <c r="D621" s="231" t="s">
        <v>152</v>
      </c>
      <c r="E621" s="242" t="s">
        <v>24</v>
      </c>
      <c r="F621" s="243" t="s">
        <v>416</v>
      </c>
      <c r="G621" s="241"/>
      <c r="H621" s="244">
        <v>-40.140000000000001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AT621" s="250" t="s">
        <v>152</v>
      </c>
      <c r="AU621" s="250" t="s">
        <v>83</v>
      </c>
      <c r="AV621" s="12" t="s">
        <v>83</v>
      </c>
      <c r="AW621" s="12" t="s">
        <v>37</v>
      </c>
      <c r="AX621" s="12" t="s">
        <v>73</v>
      </c>
      <c r="AY621" s="250" t="s">
        <v>143</v>
      </c>
    </row>
    <row r="622" s="12" customFormat="1">
      <c r="B622" s="240"/>
      <c r="C622" s="241"/>
      <c r="D622" s="231" t="s">
        <v>152</v>
      </c>
      <c r="E622" s="242" t="s">
        <v>24</v>
      </c>
      <c r="F622" s="243" t="s">
        <v>417</v>
      </c>
      <c r="G622" s="241"/>
      <c r="H622" s="244">
        <v>16.312999999999999</v>
      </c>
      <c r="I622" s="245"/>
      <c r="J622" s="241"/>
      <c r="K622" s="241"/>
      <c r="L622" s="246"/>
      <c r="M622" s="247"/>
      <c r="N622" s="248"/>
      <c r="O622" s="248"/>
      <c r="P622" s="248"/>
      <c r="Q622" s="248"/>
      <c r="R622" s="248"/>
      <c r="S622" s="248"/>
      <c r="T622" s="249"/>
      <c r="AT622" s="250" t="s">
        <v>152</v>
      </c>
      <c r="AU622" s="250" t="s">
        <v>83</v>
      </c>
      <c r="AV622" s="12" t="s">
        <v>83</v>
      </c>
      <c r="AW622" s="12" t="s">
        <v>37</v>
      </c>
      <c r="AX622" s="12" t="s">
        <v>73</v>
      </c>
      <c r="AY622" s="250" t="s">
        <v>143</v>
      </c>
    </row>
    <row r="623" s="12" customFormat="1">
      <c r="B623" s="240"/>
      <c r="C623" s="241"/>
      <c r="D623" s="231" t="s">
        <v>152</v>
      </c>
      <c r="E623" s="242" t="s">
        <v>24</v>
      </c>
      <c r="F623" s="243" t="s">
        <v>418</v>
      </c>
      <c r="G623" s="241"/>
      <c r="H623" s="244">
        <v>2.7000000000000002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AT623" s="250" t="s">
        <v>152</v>
      </c>
      <c r="AU623" s="250" t="s">
        <v>83</v>
      </c>
      <c r="AV623" s="12" t="s">
        <v>83</v>
      </c>
      <c r="AW623" s="12" t="s">
        <v>37</v>
      </c>
      <c r="AX623" s="12" t="s">
        <v>73</v>
      </c>
      <c r="AY623" s="250" t="s">
        <v>143</v>
      </c>
    </row>
    <row r="624" s="12" customFormat="1">
      <c r="B624" s="240"/>
      <c r="C624" s="241"/>
      <c r="D624" s="231" t="s">
        <v>152</v>
      </c>
      <c r="E624" s="242" t="s">
        <v>24</v>
      </c>
      <c r="F624" s="243" t="s">
        <v>419</v>
      </c>
      <c r="G624" s="241"/>
      <c r="H624" s="244">
        <v>3.0379999999999998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AT624" s="250" t="s">
        <v>152</v>
      </c>
      <c r="AU624" s="250" t="s">
        <v>83</v>
      </c>
      <c r="AV624" s="12" t="s">
        <v>83</v>
      </c>
      <c r="AW624" s="12" t="s">
        <v>37</v>
      </c>
      <c r="AX624" s="12" t="s">
        <v>73</v>
      </c>
      <c r="AY624" s="250" t="s">
        <v>143</v>
      </c>
    </row>
    <row r="625" s="14" customFormat="1">
      <c r="B625" s="274"/>
      <c r="C625" s="275"/>
      <c r="D625" s="231" t="s">
        <v>152</v>
      </c>
      <c r="E625" s="276" t="s">
        <v>24</v>
      </c>
      <c r="F625" s="277" t="s">
        <v>409</v>
      </c>
      <c r="G625" s="275"/>
      <c r="H625" s="278">
        <v>295.81099999999998</v>
      </c>
      <c r="I625" s="279"/>
      <c r="J625" s="275"/>
      <c r="K625" s="275"/>
      <c r="L625" s="280"/>
      <c r="M625" s="281"/>
      <c r="N625" s="282"/>
      <c r="O625" s="282"/>
      <c r="P625" s="282"/>
      <c r="Q625" s="282"/>
      <c r="R625" s="282"/>
      <c r="S625" s="282"/>
      <c r="T625" s="283"/>
      <c r="AT625" s="284" t="s">
        <v>152</v>
      </c>
      <c r="AU625" s="284" t="s">
        <v>83</v>
      </c>
      <c r="AV625" s="14" t="s">
        <v>160</v>
      </c>
      <c r="AW625" s="14" t="s">
        <v>37</v>
      </c>
      <c r="AX625" s="14" t="s">
        <v>73</v>
      </c>
      <c r="AY625" s="284" t="s">
        <v>143</v>
      </c>
    </row>
    <row r="626" s="11" customFormat="1">
      <c r="B626" s="229"/>
      <c r="C626" s="230"/>
      <c r="D626" s="231" t="s">
        <v>152</v>
      </c>
      <c r="E626" s="232" t="s">
        <v>24</v>
      </c>
      <c r="F626" s="233" t="s">
        <v>420</v>
      </c>
      <c r="G626" s="230"/>
      <c r="H626" s="232" t="s">
        <v>24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152</v>
      </c>
      <c r="AU626" s="239" t="s">
        <v>83</v>
      </c>
      <c r="AV626" s="11" t="s">
        <v>81</v>
      </c>
      <c r="AW626" s="11" t="s">
        <v>37</v>
      </c>
      <c r="AX626" s="11" t="s">
        <v>73</v>
      </c>
      <c r="AY626" s="239" t="s">
        <v>143</v>
      </c>
    </row>
    <row r="627" s="12" customFormat="1">
      <c r="B627" s="240"/>
      <c r="C627" s="241"/>
      <c r="D627" s="231" t="s">
        <v>152</v>
      </c>
      <c r="E627" s="242" t="s">
        <v>24</v>
      </c>
      <c r="F627" s="243" t="s">
        <v>421</v>
      </c>
      <c r="G627" s="241"/>
      <c r="H627" s="244">
        <v>124.2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AT627" s="250" t="s">
        <v>152</v>
      </c>
      <c r="AU627" s="250" t="s">
        <v>83</v>
      </c>
      <c r="AV627" s="12" t="s">
        <v>83</v>
      </c>
      <c r="AW627" s="12" t="s">
        <v>37</v>
      </c>
      <c r="AX627" s="12" t="s">
        <v>73</v>
      </c>
      <c r="AY627" s="250" t="s">
        <v>143</v>
      </c>
    </row>
    <row r="628" s="12" customFormat="1">
      <c r="B628" s="240"/>
      <c r="C628" s="241"/>
      <c r="D628" s="231" t="s">
        <v>152</v>
      </c>
      <c r="E628" s="242" t="s">
        <v>24</v>
      </c>
      <c r="F628" s="243" t="s">
        <v>422</v>
      </c>
      <c r="G628" s="241"/>
      <c r="H628" s="244">
        <v>40.5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AT628" s="250" t="s">
        <v>152</v>
      </c>
      <c r="AU628" s="250" t="s">
        <v>83</v>
      </c>
      <c r="AV628" s="12" t="s">
        <v>83</v>
      </c>
      <c r="AW628" s="12" t="s">
        <v>37</v>
      </c>
      <c r="AX628" s="12" t="s">
        <v>73</v>
      </c>
      <c r="AY628" s="250" t="s">
        <v>143</v>
      </c>
    </row>
    <row r="629" s="12" customFormat="1">
      <c r="B629" s="240"/>
      <c r="C629" s="241"/>
      <c r="D629" s="231" t="s">
        <v>152</v>
      </c>
      <c r="E629" s="242" t="s">
        <v>24</v>
      </c>
      <c r="F629" s="243" t="s">
        <v>423</v>
      </c>
      <c r="G629" s="241"/>
      <c r="H629" s="244">
        <v>36.539999999999999</v>
      </c>
      <c r="I629" s="245"/>
      <c r="J629" s="241"/>
      <c r="K629" s="241"/>
      <c r="L629" s="246"/>
      <c r="M629" s="247"/>
      <c r="N629" s="248"/>
      <c r="O629" s="248"/>
      <c r="P629" s="248"/>
      <c r="Q629" s="248"/>
      <c r="R629" s="248"/>
      <c r="S629" s="248"/>
      <c r="T629" s="249"/>
      <c r="AT629" s="250" t="s">
        <v>152</v>
      </c>
      <c r="AU629" s="250" t="s">
        <v>83</v>
      </c>
      <c r="AV629" s="12" t="s">
        <v>83</v>
      </c>
      <c r="AW629" s="12" t="s">
        <v>37</v>
      </c>
      <c r="AX629" s="12" t="s">
        <v>73</v>
      </c>
      <c r="AY629" s="250" t="s">
        <v>143</v>
      </c>
    </row>
    <row r="630" s="14" customFormat="1">
      <c r="B630" s="274"/>
      <c r="C630" s="275"/>
      <c r="D630" s="231" t="s">
        <v>152</v>
      </c>
      <c r="E630" s="276" t="s">
        <v>24</v>
      </c>
      <c r="F630" s="277" t="s">
        <v>409</v>
      </c>
      <c r="G630" s="275"/>
      <c r="H630" s="278">
        <v>201.24000000000001</v>
      </c>
      <c r="I630" s="279"/>
      <c r="J630" s="275"/>
      <c r="K630" s="275"/>
      <c r="L630" s="280"/>
      <c r="M630" s="281"/>
      <c r="N630" s="282"/>
      <c r="O630" s="282"/>
      <c r="P630" s="282"/>
      <c r="Q630" s="282"/>
      <c r="R630" s="282"/>
      <c r="S630" s="282"/>
      <c r="T630" s="283"/>
      <c r="AT630" s="284" t="s">
        <v>152</v>
      </c>
      <c r="AU630" s="284" t="s">
        <v>83</v>
      </c>
      <c r="AV630" s="14" t="s">
        <v>160</v>
      </c>
      <c r="AW630" s="14" t="s">
        <v>37</v>
      </c>
      <c r="AX630" s="14" t="s">
        <v>73</v>
      </c>
      <c r="AY630" s="284" t="s">
        <v>143</v>
      </c>
    </row>
    <row r="631" s="13" customFormat="1">
      <c r="B631" s="251"/>
      <c r="C631" s="252"/>
      <c r="D631" s="231" t="s">
        <v>152</v>
      </c>
      <c r="E631" s="253" t="s">
        <v>24</v>
      </c>
      <c r="F631" s="254" t="s">
        <v>155</v>
      </c>
      <c r="G631" s="252"/>
      <c r="H631" s="255">
        <v>497.05099999999999</v>
      </c>
      <c r="I631" s="256"/>
      <c r="J631" s="252"/>
      <c r="K631" s="252"/>
      <c r="L631" s="257"/>
      <c r="M631" s="258"/>
      <c r="N631" s="259"/>
      <c r="O631" s="259"/>
      <c r="P631" s="259"/>
      <c r="Q631" s="259"/>
      <c r="R631" s="259"/>
      <c r="S631" s="259"/>
      <c r="T631" s="260"/>
      <c r="AT631" s="261" t="s">
        <v>152</v>
      </c>
      <c r="AU631" s="261" t="s">
        <v>83</v>
      </c>
      <c r="AV631" s="13" t="s">
        <v>150</v>
      </c>
      <c r="AW631" s="13" t="s">
        <v>37</v>
      </c>
      <c r="AX631" s="13" t="s">
        <v>81</v>
      </c>
      <c r="AY631" s="261" t="s">
        <v>143</v>
      </c>
    </row>
    <row r="632" s="1" customFormat="1" ht="25.5" customHeight="1">
      <c r="B632" s="46"/>
      <c r="C632" s="217" t="s">
        <v>616</v>
      </c>
      <c r="D632" s="217" t="s">
        <v>145</v>
      </c>
      <c r="E632" s="218" t="s">
        <v>617</v>
      </c>
      <c r="F632" s="219" t="s">
        <v>618</v>
      </c>
      <c r="G632" s="220" t="s">
        <v>148</v>
      </c>
      <c r="H632" s="221">
        <v>1697.3399999999999</v>
      </c>
      <c r="I632" s="222"/>
      <c r="J632" s="223">
        <f>ROUND(I632*H632,2)</f>
        <v>0</v>
      </c>
      <c r="K632" s="219" t="s">
        <v>24</v>
      </c>
      <c r="L632" s="72"/>
      <c r="M632" s="224" t="s">
        <v>24</v>
      </c>
      <c r="N632" s="225" t="s">
        <v>44</v>
      </c>
      <c r="O632" s="47"/>
      <c r="P632" s="226">
        <f>O632*H632</f>
        <v>0</v>
      </c>
      <c r="Q632" s="226">
        <v>0.0050000000000000001</v>
      </c>
      <c r="R632" s="226">
        <f>Q632*H632</f>
        <v>8.486699999999999</v>
      </c>
      <c r="S632" s="226">
        <v>0</v>
      </c>
      <c r="T632" s="227">
        <f>S632*H632</f>
        <v>0</v>
      </c>
      <c r="AR632" s="24" t="s">
        <v>150</v>
      </c>
      <c r="AT632" s="24" t="s">
        <v>145</v>
      </c>
      <c r="AU632" s="24" t="s">
        <v>83</v>
      </c>
      <c r="AY632" s="24" t="s">
        <v>143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24" t="s">
        <v>81</v>
      </c>
      <c r="BK632" s="228">
        <f>ROUND(I632*H632,2)</f>
        <v>0</v>
      </c>
      <c r="BL632" s="24" t="s">
        <v>150</v>
      </c>
      <c r="BM632" s="24" t="s">
        <v>619</v>
      </c>
    </row>
    <row r="633" s="1" customFormat="1">
      <c r="B633" s="46"/>
      <c r="C633" s="74"/>
      <c r="D633" s="231" t="s">
        <v>296</v>
      </c>
      <c r="E633" s="74"/>
      <c r="F633" s="272" t="s">
        <v>620</v>
      </c>
      <c r="G633" s="74"/>
      <c r="H633" s="74"/>
      <c r="I633" s="187"/>
      <c r="J633" s="74"/>
      <c r="K633" s="74"/>
      <c r="L633" s="72"/>
      <c r="M633" s="273"/>
      <c r="N633" s="47"/>
      <c r="O633" s="47"/>
      <c r="P633" s="47"/>
      <c r="Q633" s="47"/>
      <c r="R633" s="47"/>
      <c r="S633" s="47"/>
      <c r="T633" s="95"/>
      <c r="AT633" s="24" t="s">
        <v>296</v>
      </c>
      <c r="AU633" s="24" t="s">
        <v>83</v>
      </c>
    </row>
    <row r="634" s="11" customFormat="1">
      <c r="B634" s="229"/>
      <c r="C634" s="230"/>
      <c r="D634" s="231" t="s">
        <v>152</v>
      </c>
      <c r="E634" s="232" t="s">
        <v>24</v>
      </c>
      <c r="F634" s="233" t="s">
        <v>500</v>
      </c>
      <c r="G634" s="230"/>
      <c r="H634" s="232" t="s">
        <v>24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152</v>
      </c>
      <c r="AU634" s="239" t="s">
        <v>83</v>
      </c>
      <c r="AV634" s="11" t="s">
        <v>81</v>
      </c>
      <c r="AW634" s="11" t="s">
        <v>37</v>
      </c>
      <c r="AX634" s="11" t="s">
        <v>73</v>
      </c>
      <c r="AY634" s="239" t="s">
        <v>143</v>
      </c>
    </row>
    <row r="635" s="12" customFormat="1">
      <c r="B635" s="240"/>
      <c r="C635" s="241"/>
      <c r="D635" s="231" t="s">
        <v>152</v>
      </c>
      <c r="E635" s="242" t="s">
        <v>24</v>
      </c>
      <c r="F635" s="243" t="s">
        <v>501</v>
      </c>
      <c r="G635" s="241"/>
      <c r="H635" s="244">
        <v>954.72000000000003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AT635" s="250" t="s">
        <v>152</v>
      </c>
      <c r="AU635" s="250" t="s">
        <v>83</v>
      </c>
      <c r="AV635" s="12" t="s">
        <v>83</v>
      </c>
      <c r="AW635" s="12" t="s">
        <v>37</v>
      </c>
      <c r="AX635" s="12" t="s">
        <v>73</v>
      </c>
      <c r="AY635" s="250" t="s">
        <v>143</v>
      </c>
    </row>
    <row r="636" s="12" customFormat="1">
      <c r="B636" s="240"/>
      <c r="C636" s="241"/>
      <c r="D636" s="231" t="s">
        <v>152</v>
      </c>
      <c r="E636" s="242" t="s">
        <v>24</v>
      </c>
      <c r="F636" s="243" t="s">
        <v>502</v>
      </c>
      <c r="G636" s="241"/>
      <c r="H636" s="244">
        <v>-214.66499999999999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AT636" s="250" t="s">
        <v>152</v>
      </c>
      <c r="AU636" s="250" t="s">
        <v>83</v>
      </c>
      <c r="AV636" s="12" t="s">
        <v>83</v>
      </c>
      <c r="AW636" s="12" t="s">
        <v>37</v>
      </c>
      <c r="AX636" s="12" t="s">
        <v>73</v>
      </c>
      <c r="AY636" s="250" t="s">
        <v>143</v>
      </c>
    </row>
    <row r="637" s="11" customFormat="1">
      <c r="B637" s="229"/>
      <c r="C637" s="230"/>
      <c r="D637" s="231" t="s">
        <v>152</v>
      </c>
      <c r="E637" s="232" t="s">
        <v>24</v>
      </c>
      <c r="F637" s="233" t="s">
        <v>503</v>
      </c>
      <c r="G637" s="230"/>
      <c r="H637" s="232" t="s">
        <v>24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AT637" s="239" t="s">
        <v>152</v>
      </c>
      <c r="AU637" s="239" t="s">
        <v>83</v>
      </c>
      <c r="AV637" s="11" t="s">
        <v>81</v>
      </c>
      <c r="AW637" s="11" t="s">
        <v>37</v>
      </c>
      <c r="AX637" s="11" t="s">
        <v>73</v>
      </c>
      <c r="AY637" s="239" t="s">
        <v>143</v>
      </c>
    </row>
    <row r="638" s="12" customFormat="1">
      <c r="B638" s="240"/>
      <c r="C638" s="241"/>
      <c r="D638" s="231" t="s">
        <v>152</v>
      </c>
      <c r="E638" s="242" t="s">
        <v>24</v>
      </c>
      <c r="F638" s="243" t="s">
        <v>504</v>
      </c>
      <c r="G638" s="241"/>
      <c r="H638" s="244">
        <v>48.960000000000001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AT638" s="250" t="s">
        <v>152</v>
      </c>
      <c r="AU638" s="250" t="s">
        <v>83</v>
      </c>
      <c r="AV638" s="12" t="s">
        <v>83</v>
      </c>
      <c r="AW638" s="12" t="s">
        <v>37</v>
      </c>
      <c r="AX638" s="12" t="s">
        <v>73</v>
      </c>
      <c r="AY638" s="250" t="s">
        <v>143</v>
      </c>
    </row>
    <row r="639" s="12" customFormat="1">
      <c r="B639" s="240"/>
      <c r="C639" s="241"/>
      <c r="D639" s="231" t="s">
        <v>152</v>
      </c>
      <c r="E639" s="242" t="s">
        <v>24</v>
      </c>
      <c r="F639" s="243" t="s">
        <v>505</v>
      </c>
      <c r="G639" s="241"/>
      <c r="H639" s="244">
        <v>3.2400000000000002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AT639" s="250" t="s">
        <v>152</v>
      </c>
      <c r="AU639" s="250" t="s">
        <v>83</v>
      </c>
      <c r="AV639" s="12" t="s">
        <v>83</v>
      </c>
      <c r="AW639" s="12" t="s">
        <v>37</v>
      </c>
      <c r="AX639" s="12" t="s">
        <v>73</v>
      </c>
      <c r="AY639" s="250" t="s">
        <v>143</v>
      </c>
    </row>
    <row r="640" s="12" customFormat="1">
      <c r="B640" s="240"/>
      <c r="C640" s="241"/>
      <c r="D640" s="231" t="s">
        <v>152</v>
      </c>
      <c r="E640" s="242" t="s">
        <v>24</v>
      </c>
      <c r="F640" s="243" t="s">
        <v>506</v>
      </c>
      <c r="G640" s="241"/>
      <c r="H640" s="244">
        <v>2.7000000000000002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AT640" s="250" t="s">
        <v>152</v>
      </c>
      <c r="AU640" s="250" t="s">
        <v>83</v>
      </c>
      <c r="AV640" s="12" t="s">
        <v>83</v>
      </c>
      <c r="AW640" s="12" t="s">
        <v>37</v>
      </c>
      <c r="AX640" s="12" t="s">
        <v>73</v>
      </c>
      <c r="AY640" s="250" t="s">
        <v>143</v>
      </c>
    </row>
    <row r="641" s="12" customFormat="1">
      <c r="B641" s="240"/>
      <c r="C641" s="241"/>
      <c r="D641" s="231" t="s">
        <v>152</v>
      </c>
      <c r="E641" s="242" t="s">
        <v>24</v>
      </c>
      <c r="F641" s="243" t="s">
        <v>507</v>
      </c>
      <c r="G641" s="241"/>
      <c r="H641" s="244">
        <v>4.7599999999999998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AT641" s="250" t="s">
        <v>152</v>
      </c>
      <c r="AU641" s="250" t="s">
        <v>83</v>
      </c>
      <c r="AV641" s="12" t="s">
        <v>83</v>
      </c>
      <c r="AW641" s="12" t="s">
        <v>37</v>
      </c>
      <c r="AX641" s="12" t="s">
        <v>73</v>
      </c>
      <c r="AY641" s="250" t="s">
        <v>143</v>
      </c>
    </row>
    <row r="642" s="12" customFormat="1">
      <c r="B642" s="240"/>
      <c r="C642" s="241"/>
      <c r="D642" s="231" t="s">
        <v>152</v>
      </c>
      <c r="E642" s="242" t="s">
        <v>24</v>
      </c>
      <c r="F642" s="243" t="s">
        <v>508</v>
      </c>
      <c r="G642" s="241"/>
      <c r="H642" s="244">
        <v>3.7799999999999998</v>
      </c>
      <c r="I642" s="245"/>
      <c r="J642" s="241"/>
      <c r="K642" s="241"/>
      <c r="L642" s="246"/>
      <c r="M642" s="247"/>
      <c r="N642" s="248"/>
      <c r="O642" s="248"/>
      <c r="P642" s="248"/>
      <c r="Q642" s="248"/>
      <c r="R642" s="248"/>
      <c r="S642" s="248"/>
      <c r="T642" s="249"/>
      <c r="AT642" s="250" t="s">
        <v>152</v>
      </c>
      <c r="AU642" s="250" t="s">
        <v>83</v>
      </c>
      <c r="AV642" s="12" t="s">
        <v>83</v>
      </c>
      <c r="AW642" s="12" t="s">
        <v>37</v>
      </c>
      <c r="AX642" s="12" t="s">
        <v>73</v>
      </c>
      <c r="AY642" s="250" t="s">
        <v>143</v>
      </c>
    </row>
    <row r="643" s="12" customFormat="1">
      <c r="B643" s="240"/>
      <c r="C643" s="241"/>
      <c r="D643" s="231" t="s">
        <v>152</v>
      </c>
      <c r="E643" s="242" t="s">
        <v>24</v>
      </c>
      <c r="F643" s="243" t="s">
        <v>509</v>
      </c>
      <c r="G643" s="241"/>
      <c r="H643" s="244">
        <v>5.1600000000000001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AT643" s="250" t="s">
        <v>152</v>
      </c>
      <c r="AU643" s="250" t="s">
        <v>83</v>
      </c>
      <c r="AV643" s="12" t="s">
        <v>83</v>
      </c>
      <c r="AW643" s="12" t="s">
        <v>37</v>
      </c>
      <c r="AX643" s="12" t="s">
        <v>73</v>
      </c>
      <c r="AY643" s="250" t="s">
        <v>143</v>
      </c>
    </row>
    <row r="644" s="12" customFormat="1">
      <c r="B644" s="240"/>
      <c r="C644" s="241"/>
      <c r="D644" s="231" t="s">
        <v>152</v>
      </c>
      <c r="E644" s="242" t="s">
        <v>24</v>
      </c>
      <c r="F644" s="243" t="s">
        <v>510</v>
      </c>
      <c r="G644" s="241"/>
      <c r="H644" s="244">
        <v>4.0800000000000001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AT644" s="250" t="s">
        <v>152</v>
      </c>
      <c r="AU644" s="250" t="s">
        <v>83</v>
      </c>
      <c r="AV644" s="12" t="s">
        <v>83</v>
      </c>
      <c r="AW644" s="12" t="s">
        <v>37</v>
      </c>
      <c r="AX644" s="12" t="s">
        <v>73</v>
      </c>
      <c r="AY644" s="250" t="s">
        <v>143</v>
      </c>
    </row>
    <row r="645" s="12" customFormat="1">
      <c r="B645" s="240"/>
      <c r="C645" s="241"/>
      <c r="D645" s="231" t="s">
        <v>152</v>
      </c>
      <c r="E645" s="242" t="s">
        <v>24</v>
      </c>
      <c r="F645" s="243" t="s">
        <v>509</v>
      </c>
      <c r="G645" s="241"/>
      <c r="H645" s="244">
        <v>5.1600000000000001</v>
      </c>
      <c r="I645" s="245"/>
      <c r="J645" s="241"/>
      <c r="K645" s="241"/>
      <c r="L645" s="246"/>
      <c r="M645" s="247"/>
      <c r="N645" s="248"/>
      <c r="O645" s="248"/>
      <c r="P645" s="248"/>
      <c r="Q645" s="248"/>
      <c r="R645" s="248"/>
      <c r="S645" s="248"/>
      <c r="T645" s="249"/>
      <c r="AT645" s="250" t="s">
        <v>152</v>
      </c>
      <c r="AU645" s="250" t="s">
        <v>83</v>
      </c>
      <c r="AV645" s="12" t="s">
        <v>83</v>
      </c>
      <c r="AW645" s="12" t="s">
        <v>37</v>
      </c>
      <c r="AX645" s="12" t="s">
        <v>73</v>
      </c>
      <c r="AY645" s="250" t="s">
        <v>143</v>
      </c>
    </row>
    <row r="646" s="14" customFormat="1">
      <c r="B646" s="274"/>
      <c r="C646" s="275"/>
      <c r="D646" s="231" t="s">
        <v>152</v>
      </c>
      <c r="E646" s="276" t="s">
        <v>24</v>
      </c>
      <c r="F646" s="277" t="s">
        <v>409</v>
      </c>
      <c r="G646" s="275"/>
      <c r="H646" s="278">
        <v>817.89499999999998</v>
      </c>
      <c r="I646" s="279"/>
      <c r="J646" s="275"/>
      <c r="K646" s="275"/>
      <c r="L646" s="280"/>
      <c r="M646" s="281"/>
      <c r="N646" s="282"/>
      <c r="O646" s="282"/>
      <c r="P646" s="282"/>
      <c r="Q646" s="282"/>
      <c r="R646" s="282"/>
      <c r="S646" s="282"/>
      <c r="T646" s="283"/>
      <c r="AT646" s="284" t="s">
        <v>152</v>
      </c>
      <c r="AU646" s="284" t="s">
        <v>83</v>
      </c>
      <c r="AV646" s="14" t="s">
        <v>160</v>
      </c>
      <c r="AW646" s="14" t="s">
        <v>37</v>
      </c>
      <c r="AX646" s="14" t="s">
        <v>73</v>
      </c>
      <c r="AY646" s="284" t="s">
        <v>143</v>
      </c>
    </row>
    <row r="647" s="11" customFormat="1">
      <c r="B647" s="229"/>
      <c r="C647" s="230"/>
      <c r="D647" s="231" t="s">
        <v>152</v>
      </c>
      <c r="E647" s="232" t="s">
        <v>24</v>
      </c>
      <c r="F647" s="233" t="s">
        <v>511</v>
      </c>
      <c r="G647" s="230"/>
      <c r="H647" s="232" t="s">
        <v>24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AT647" s="239" t="s">
        <v>152</v>
      </c>
      <c r="AU647" s="239" t="s">
        <v>83</v>
      </c>
      <c r="AV647" s="11" t="s">
        <v>81</v>
      </c>
      <c r="AW647" s="11" t="s">
        <v>37</v>
      </c>
      <c r="AX647" s="11" t="s">
        <v>73</v>
      </c>
      <c r="AY647" s="239" t="s">
        <v>143</v>
      </c>
    </row>
    <row r="648" s="12" customFormat="1">
      <c r="B648" s="240"/>
      <c r="C648" s="241"/>
      <c r="D648" s="231" t="s">
        <v>152</v>
      </c>
      <c r="E648" s="242" t="s">
        <v>24</v>
      </c>
      <c r="F648" s="243" t="s">
        <v>512</v>
      </c>
      <c r="G648" s="241"/>
      <c r="H648" s="244">
        <v>491.36000000000001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AT648" s="250" t="s">
        <v>152</v>
      </c>
      <c r="AU648" s="250" t="s">
        <v>83</v>
      </c>
      <c r="AV648" s="12" t="s">
        <v>83</v>
      </c>
      <c r="AW648" s="12" t="s">
        <v>37</v>
      </c>
      <c r="AX648" s="12" t="s">
        <v>73</v>
      </c>
      <c r="AY648" s="250" t="s">
        <v>143</v>
      </c>
    </row>
    <row r="649" s="12" customFormat="1">
      <c r="B649" s="240"/>
      <c r="C649" s="241"/>
      <c r="D649" s="231" t="s">
        <v>152</v>
      </c>
      <c r="E649" s="242" t="s">
        <v>24</v>
      </c>
      <c r="F649" s="243" t="s">
        <v>513</v>
      </c>
      <c r="G649" s="241"/>
      <c r="H649" s="244">
        <v>-78.450000000000003</v>
      </c>
      <c r="I649" s="245"/>
      <c r="J649" s="241"/>
      <c r="K649" s="241"/>
      <c r="L649" s="246"/>
      <c r="M649" s="247"/>
      <c r="N649" s="248"/>
      <c r="O649" s="248"/>
      <c r="P649" s="248"/>
      <c r="Q649" s="248"/>
      <c r="R649" s="248"/>
      <c r="S649" s="248"/>
      <c r="T649" s="249"/>
      <c r="AT649" s="250" t="s">
        <v>152</v>
      </c>
      <c r="AU649" s="250" t="s">
        <v>83</v>
      </c>
      <c r="AV649" s="12" t="s">
        <v>83</v>
      </c>
      <c r="AW649" s="12" t="s">
        <v>37</v>
      </c>
      <c r="AX649" s="12" t="s">
        <v>73</v>
      </c>
      <c r="AY649" s="250" t="s">
        <v>143</v>
      </c>
    </row>
    <row r="650" s="11" customFormat="1">
      <c r="B650" s="229"/>
      <c r="C650" s="230"/>
      <c r="D650" s="231" t="s">
        <v>152</v>
      </c>
      <c r="E650" s="232" t="s">
        <v>24</v>
      </c>
      <c r="F650" s="233" t="s">
        <v>514</v>
      </c>
      <c r="G650" s="230"/>
      <c r="H650" s="232" t="s">
        <v>24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AT650" s="239" t="s">
        <v>152</v>
      </c>
      <c r="AU650" s="239" t="s">
        <v>83</v>
      </c>
      <c r="AV650" s="11" t="s">
        <v>81</v>
      </c>
      <c r="AW650" s="11" t="s">
        <v>37</v>
      </c>
      <c r="AX650" s="11" t="s">
        <v>73</v>
      </c>
      <c r="AY650" s="239" t="s">
        <v>143</v>
      </c>
    </row>
    <row r="651" s="12" customFormat="1">
      <c r="B651" s="240"/>
      <c r="C651" s="241"/>
      <c r="D651" s="231" t="s">
        <v>152</v>
      </c>
      <c r="E651" s="242" t="s">
        <v>24</v>
      </c>
      <c r="F651" s="243" t="s">
        <v>515</v>
      </c>
      <c r="G651" s="241"/>
      <c r="H651" s="244">
        <v>10.880000000000001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AT651" s="250" t="s">
        <v>152</v>
      </c>
      <c r="AU651" s="250" t="s">
        <v>83</v>
      </c>
      <c r="AV651" s="12" t="s">
        <v>83</v>
      </c>
      <c r="AW651" s="12" t="s">
        <v>37</v>
      </c>
      <c r="AX651" s="12" t="s">
        <v>73</v>
      </c>
      <c r="AY651" s="250" t="s">
        <v>143</v>
      </c>
    </row>
    <row r="652" s="12" customFormat="1">
      <c r="B652" s="240"/>
      <c r="C652" s="241"/>
      <c r="D652" s="231" t="s">
        <v>152</v>
      </c>
      <c r="E652" s="242" t="s">
        <v>24</v>
      </c>
      <c r="F652" s="243" t="s">
        <v>516</v>
      </c>
      <c r="G652" s="241"/>
      <c r="H652" s="244">
        <v>9.2799999999999994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AT652" s="250" t="s">
        <v>152</v>
      </c>
      <c r="AU652" s="250" t="s">
        <v>83</v>
      </c>
      <c r="AV652" s="12" t="s">
        <v>83</v>
      </c>
      <c r="AW652" s="12" t="s">
        <v>37</v>
      </c>
      <c r="AX652" s="12" t="s">
        <v>73</v>
      </c>
      <c r="AY652" s="250" t="s">
        <v>143</v>
      </c>
    </row>
    <row r="653" s="12" customFormat="1">
      <c r="B653" s="240"/>
      <c r="C653" s="241"/>
      <c r="D653" s="231" t="s">
        <v>152</v>
      </c>
      <c r="E653" s="242" t="s">
        <v>24</v>
      </c>
      <c r="F653" s="243" t="s">
        <v>517</v>
      </c>
      <c r="G653" s="241"/>
      <c r="H653" s="244">
        <v>2.5800000000000001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AT653" s="250" t="s">
        <v>152</v>
      </c>
      <c r="AU653" s="250" t="s">
        <v>83</v>
      </c>
      <c r="AV653" s="12" t="s">
        <v>83</v>
      </c>
      <c r="AW653" s="12" t="s">
        <v>37</v>
      </c>
      <c r="AX653" s="12" t="s">
        <v>73</v>
      </c>
      <c r="AY653" s="250" t="s">
        <v>143</v>
      </c>
    </row>
    <row r="654" s="12" customFormat="1">
      <c r="B654" s="240"/>
      <c r="C654" s="241"/>
      <c r="D654" s="231" t="s">
        <v>152</v>
      </c>
      <c r="E654" s="242" t="s">
        <v>24</v>
      </c>
      <c r="F654" s="243" t="s">
        <v>518</v>
      </c>
      <c r="G654" s="241"/>
      <c r="H654" s="244">
        <v>6.7999999999999998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AT654" s="250" t="s">
        <v>152</v>
      </c>
      <c r="AU654" s="250" t="s">
        <v>83</v>
      </c>
      <c r="AV654" s="12" t="s">
        <v>83</v>
      </c>
      <c r="AW654" s="12" t="s">
        <v>37</v>
      </c>
      <c r="AX654" s="12" t="s">
        <v>73</v>
      </c>
      <c r="AY654" s="250" t="s">
        <v>143</v>
      </c>
    </row>
    <row r="655" s="14" customFormat="1">
      <c r="B655" s="274"/>
      <c r="C655" s="275"/>
      <c r="D655" s="231" t="s">
        <v>152</v>
      </c>
      <c r="E655" s="276" t="s">
        <v>24</v>
      </c>
      <c r="F655" s="277" t="s">
        <v>409</v>
      </c>
      <c r="G655" s="275"/>
      <c r="H655" s="278">
        <v>442.44999999999999</v>
      </c>
      <c r="I655" s="279"/>
      <c r="J655" s="275"/>
      <c r="K655" s="275"/>
      <c r="L655" s="280"/>
      <c r="M655" s="281"/>
      <c r="N655" s="282"/>
      <c r="O655" s="282"/>
      <c r="P655" s="282"/>
      <c r="Q655" s="282"/>
      <c r="R655" s="282"/>
      <c r="S655" s="282"/>
      <c r="T655" s="283"/>
      <c r="AT655" s="284" t="s">
        <v>152</v>
      </c>
      <c r="AU655" s="284" t="s">
        <v>83</v>
      </c>
      <c r="AV655" s="14" t="s">
        <v>160</v>
      </c>
      <c r="AW655" s="14" t="s">
        <v>37</v>
      </c>
      <c r="AX655" s="14" t="s">
        <v>73</v>
      </c>
      <c r="AY655" s="284" t="s">
        <v>143</v>
      </c>
    </row>
    <row r="656" s="11" customFormat="1">
      <c r="B656" s="229"/>
      <c r="C656" s="230"/>
      <c r="D656" s="231" t="s">
        <v>152</v>
      </c>
      <c r="E656" s="232" t="s">
        <v>24</v>
      </c>
      <c r="F656" s="233" t="s">
        <v>511</v>
      </c>
      <c r="G656" s="230"/>
      <c r="H656" s="232" t="s">
        <v>24</v>
      </c>
      <c r="I656" s="234"/>
      <c r="J656" s="230"/>
      <c r="K656" s="230"/>
      <c r="L656" s="235"/>
      <c r="M656" s="236"/>
      <c r="N656" s="237"/>
      <c r="O656" s="237"/>
      <c r="P656" s="237"/>
      <c r="Q656" s="237"/>
      <c r="R656" s="237"/>
      <c r="S656" s="237"/>
      <c r="T656" s="238"/>
      <c r="AT656" s="239" t="s">
        <v>152</v>
      </c>
      <c r="AU656" s="239" t="s">
        <v>83</v>
      </c>
      <c r="AV656" s="11" t="s">
        <v>81</v>
      </c>
      <c r="AW656" s="11" t="s">
        <v>37</v>
      </c>
      <c r="AX656" s="11" t="s">
        <v>73</v>
      </c>
      <c r="AY656" s="239" t="s">
        <v>143</v>
      </c>
    </row>
    <row r="657" s="12" customFormat="1">
      <c r="B657" s="240"/>
      <c r="C657" s="241"/>
      <c r="D657" s="231" t="s">
        <v>152</v>
      </c>
      <c r="E657" s="242" t="s">
        <v>24</v>
      </c>
      <c r="F657" s="243" t="s">
        <v>512</v>
      </c>
      <c r="G657" s="241"/>
      <c r="H657" s="244">
        <v>491.36000000000001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AT657" s="250" t="s">
        <v>152</v>
      </c>
      <c r="AU657" s="250" t="s">
        <v>83</v>
      </c>
      <c r="AV657" s="12" t="s">
        <v>83</v>
      </c>
      <c r="AW657" s="12" t="s">
        <v>37</v>
      </c>
      <c r="AX657" s="12" t="s">
        <v>73</v>
      </c>
      <c r="AY657" s="250" t="s">
        <v>143</v>
      </c>
    </row>
    <row r="658" s="12" customFormat="1">
      <c r="B658" s="240"/>
      <c r="C658" s="241"/>
      <c r="D658" s="231" t="s">
        <v>152</v>
      </c>
      <c r="E658" s="242" t="s">
        <v>24</v>
      </c>
      <c r="F658" s="243" t="s">
        <v>519</v>
      </c>
      <c r="G658" s="241"/>
      <c r="H658" s="244">
        <v>-82.724999999999994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AT658" s="250" t="s">
        <v>152</v>
      </c>
      <c r="AU658" s="250" t="s">
        <v>83</v>
      </c>
      <c r="AV658" s="12" t="s">
        <v>83</v>
      </c>
      <c r="AW658" s="12" t="s">
        <v>37</v>
      </c>
      <c r="AX658" s="12" t="s">
        <v>73</v>
      </c>
      <c r="AY658" s="250" t="s">
        <v>143</v>
      </c>
    </row>
    <row r="659" s="11" customFormat="1">
      <c r="B659" s="229"/>
      <c r="C659" s="230"/>
      <c r="D659" s="231" t="s">
        <v>152</v>
      </c>
      <c r="E659" s="232" t="s">
        <v>24</v>
      </c>
      <c r="F659" s="233" t="s">
        <v>514</v>
      </c>
      <c r="G659" s="230"/>
      <c r="H659" s="232" t="s">
        <v>24</v>
      </c>
      <c r="I659" s="234"/>
      <c r="J659" s="230"/>
      <c r="K659" s="230"/>
      <c r="L659" s="235"/>
      <c r="M659" s="236"/>
      <c r="N659" s="237"/>
      <c r="O659" s="237"/>
      <c r="P659" s="237"/>
      <c r="Q659" s="237"/>
      <c r="R659" s="237"/>
      <c r="S659" s="237"/>
      <c r="T659" s="238"/>
      <c r="AT659" s="239" t="s">
        <v>152</v>
      </c>
      <c r="AU659" s="239" t="s">
        <v>83</v>
      </c>
      <c r="AV659" s="11" t="s">
        <v>81</v>
      </c>
      <c r="AW659" s="11" t="s">
        <v>37</v>
      </c>
      <c r="AX659" s="11" t="s">
        <v>73</v>
      </c>
      <c r="AY659" s="239" t="s">
        <v>143</v>
      </c>
    </row>
    <row r="660" s="12" customFormat="1">
      <c r="B660" s="240"/>
      <c r="C660" s="241"/>
      <c r="D660" s="231" t="s">
        <v>152</v>
      </c>
      <c r="E660" s="242" t="s">
        <v>24</v>
      </c>
      <c r="F660" s="243" t="s">
        <v>520</v>
      </c>
      <c r="G660" s="241"/>
      <c r="H660" s="244">
        <v>13.4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AT660" s="250" t="s">
        <v>152</v>
      </c>
      <c r="AU660" s="250" t="s">
        <v>83</v>
      </c>
      <c r="AV660" s="12" t="s">
        <v>83</v>
      </c>
      <c r="AW660" s="12" t="s">
        <v>37</v>
      </c>
      <c r="AX660" s="12" t="s">
        <v>73</v>
      </c>
      <c r="AY660" s="250" t="s">
        <v>143</v>
      </c>
    </row>
    <row r="661" s="12" customFormat="1">
      <c r="B661" s="240"/>
      <c r="C661" s="241"/>
      <c r="D661" s="231" t="s">
        <v>152</v>
      </c>
      <c r="E661" s="242" t="s">
        <v>24</v>
      </c>
      <c r="F661" s="243" t="s">
        <v>521</v>
      </c>
      <c r="G661" s="241"/>
      <c r="H661" s="244">
        <v>14.960000000000001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AT661" s="250" t="s">
        <v>152</v>
      </c>
      <c r="AU661" s="250" t="s">
        <v>83</v>
      </c>
      <c r="AV661" s="12" t="s">
        <v>83</v>
      </c>
      <c r="AW661" s="12" t="s">
        <v>37</v>
      </c>
      <c r="AX661" s="12" t="s">
        <v>73</v>
      </c>
      <c r="AY661" s="250" t="s">
        <v>143</v>
      </c>
    </row>
    <row r="662" s="14" customFormat="1">
      <c r="B662" s="274"/>
      <c r="C662" s="275"/>
      <c r="D662" s="231" t="s">
        <v>152</v>
      </c>
      <c r="E662" s="276" t="s">
        <v>24</v>
      </c>
      <c r="F662" s="277" t="s">
        <v>409</v>
      </c>
      <c r="G662" s="275"/>
      <c r="H662" s="278">
        <v>436.995</v>
      </c>
      <c r="I662" s="279"/>
      <c r="J662" s="275"/>
      <c r="K662" s="275"/>
      <c r="L662" s="280"/>
      <c r="M662" s="281"/>
      <c r="N662" s="282"/>
      <c r="O662" s="282"/>
      <c r="P662" s="282"/>
      <c r="Q662" s="282"/>
      <c r="R662" s="282"/>
      <c r="S662" s="282"/>
      <c r="T662" s="283"/>
      <c r="AT662" s="284" t="s">
        <v>152</v>
      </c>
      <c r="AU662" s="284" t="s">
        <v>83</v>
      </c>
      <c r="AV662" s="14" t="s">
        <v>160</v>
      </c>
      <c r="AW662" s="14" t="s">
        <v>37</v>
      </c>
      <c r="AX662" s="14" t="s">
        <v>73</v>
      </c>
      <c r="AY662" s="284" t="s">
        <v>143</v>
      </c>
    </row>
    <row r="663" s="13" customFormat="1">
      <c r="B663" s="251"/>
      <c r="C663" s="252"/>
      <c r="D663" s="231" t="s">
        <v>152</v>
      </c>
      <c r="E663" s="253" t="s">
        <v>24</v>
      </c>
      <c r="F663" s="254" t="s">
        <v>155</v>
      </c>
      <c r="G663" s="252"/>
      <c r="H663" s="255">
        <v>1697.3399999999999</v>
      </c>
      <c r="I663" s="256"/>
      <c r="J663" s="252"/>
      <c r="K663" s="252"/>
      <c r="L663" s="257"/>
      <c r="M663" s="258"/>
      <c r="N663" s="259"/>
      <c r="O663" s="259"/>
      <c r="P663" s="259"/>
      <c r="Q663" s="259"/>
      <c r="R663" s="259"/>
      <c r="S663" s="259"/>
      <c r="T663" s="260"/>
      <c r="AT663" s="261" t="s">
        <v>152</v>
      </c>
      <c r="AU663" s="261" t="s">
        <v>83</v>
      </c>
      <c r="AV663" s="13" t="s">
        <v>150</v>
      </c>
      <c r="AW663" s="13" t="s">
        <v>37</v>
      </c>
      <c r="AX663" s="13" t="s">
        <v>81</v>
      </c>
      <c r="AY663" s="261" t="s">
        <v>143</v>
      </c>
    </row>
    <row r="664" s="1" customFormat="1" ht="25.5" customHeight="1">
      <c r="B664" s="46"/>
      <c r="C664" s="217" t="s">
        <v>621</v>
      </c>
      <c r="D664" s="217" t="s">
        <v>145</v>
      </c>
      <c r="E664" s="218" t="s">
        <v>622</v>
      </c>
      <c r="F664" s="219" t="s">
        <v>623</v>
      </c>
      <c r="G664" s="220" t="s">
        <v>148</v>
      </c>
      <c r="H664" s="221">
        <v>1697.3399999999999</v>
      </c>
      <c r="I664" s="222"/>
      <c r="J664" s="223">
        <f>ROUND(I664*H664,2)</f>
        <v>0</v>
      </c>
      <c r="K664" s="219" t="s">
        <v>24</v>
      </c>
      <c r="L664" s="72"/>
      <c r="M664" s="224" t="s">
        <v>24</v>
      </c>
      <c r="N664" s="225" t="s">
        <v>44</v>
      </c>
      <c r="O664" s="47"/>
      <c r="P664" s="226">
        <f>O664*H664</f>
        <v>0</v>
      </c>
      <c r="Q664" s="226">
        <v>0.0050000000000000001</v>
      </c>
      <c r="R664" s="226">
        <f>Q664*H664</f>
        <v>8.486699999999999</v>
      </c>
      <c r="S664" s="226">
        <v>0</v>
      </c>
      <c r="T664" s="227">
        <f>S664*H664</f>
        <v>0</v>
      </c>
      <c r="AR664" s="24" t="s">
        <v>150</v>
      </c>
      <c r="AT664" s="24" t="s">
        <v>145</v>
      </c>
      <c r="AU664" s="24" t="s">
        <v>83</v>
      </c>
      <c r="AY664" s="24" t="s">
        <v>143</v>
      </c>
      <c r="BE664" s="228">
        <f>IF(N664="základní",J664,0)</f>
        <v>0</v>
      </c>
      <c r="BF664" s="228">
        <f>IF(N664="snížená",J664,0)</f>
        <v>0</v>
      </c>
      <c r="BG664" s="228">
        <f>IF(N664="zákl. přenesená",J664,0)</f>
        <v>0</v>
      </c>
      <c r="BH664" s="228">
        <f>IF(N664="sníž. přenesená",J664,0)</f>
        <v>0</v>
      </c>
      <c r="BI664" s="228">
        <f>IF(N664="nulová",J664,0)</f>
        <v>0</v>
      </c>
      <c r="BJ664" s="24" t="s">
        <v>81</v>
      </c>
      <c r="BK664" s="228">
        <f>ROUND(I664*H664,2)</f>
        <v>0</v>
      </c>
      <c r="BL664" s="24" t="s">
        <v>150</v>
      </c>
      <c r="BM664" s="24" t="s">
        <v>624</v>
      </c>
    </row>
    <row r="665" s="1" customFormat="1">
      <c r="B665" s="46"/>
      <c r="C665" s="74"/>
      <c r="D665" s="231" t="s">
        <v>296</v>
      </c>
      <c r="E665" s="74"/>
      <c r="F665" s="272" t="s">
        <v>625</v>
      </c>
      <c r="G665" s="74"/>
      <c r="H665" s="74"/>
      <c r="I665" s="187"/>
      <c r="J665" s="74"/>
      <c r="K665" s="74"/>
      <c r="L665" s="72"/>
      <c r="M665" s="273"/>
      <c r="N665" s="47"/>
      <c r="O665" s="47"/>
      <c r="P665" s="47"/>
      <c r="Q665" s="47"/>
      <c r="R665" s="47"/>
      <c r="S665" s="47"/>
      <c r="T665" s="95"/>
      <c r="AT665" s="24" t="s">
        <v>296</v>
      </c>
      <c r="AU665" s="24" t="s">
        <v>83</v>
      </c>
    </row>
    <row r="666" s="11" customFormat="1">
      <c r="B666" s="229"/>
      <c r="C666" s="230"/>
      <c r="D666" s="231" t="s">
        <v>152</v>
      </c>
      <c r="E666" s="232" t="s">
        <v>24</v>
      </c>
      <c r="F666" s="233" t="s">
        <v>500</v>
      </c>
      <c r="G666" s="230"/>
      <c r="H666" s="232" t="s">
        <v>24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AT666" s="239" t="s">
        <v>152</v>
      </c>
      <c r="AU666" s="239" t="s">
        <v>83</v>
      </c>
      <c r="AV666" s="11" t="s">
        <v>81</v>
      </c>
      <c r="AW666" s="11" t="s">
        <v>37</v>
      </c>
      <c r="AX666" s="11" t="s">
        <v>73</v>
      </c>
      <c r="AY666" s="239" t="s">
        <v>143</v>
      </c>
    </row>
    <row r="667" s="12" customFormat="1">
      <c r="B667" s="240"/>
      <c r="C667" s="241"/>
      <c r="D667" s="231" t="s">
        <v>152</v>
      </c>
      <c r="E667" s="242" t="s">
        <v>24</v>
      </c>
      <c r="F667" s="243" t="s">
        <v>501</v>
      </c>
      <c r="G667" s="241"/>
      <c r="H667" s="244">
        <v>954.72000000000003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AT667" s="250" t="s">
        <v>152</v>
      </c>
      <c r="AU667" s="250" t="s">
        <v>83</v>
      </c>
      <c r="AV667" s="12" t="s">
        <v>83</v>
      </c>
      <c r="AW667" s="12" t="s">
        <v>37</v>
      </c>
      <c r="AX667" s="12" t="s">
        <v>73</v>
      </c>
      <c r="AY667" s="250" t="s">
        <v>143</v>
      </c>
    </row>
    <row r="668" s="12" customFormat="1">
      <c r="B668" s="240"/>
      <c r="C668" s="241"/>
      <c r="D668" s="231" t="s">
        <v>152</v>
      </c>
      <c r="E668" s="242" t="s">
        <v>24</v>
      </c>
      <c r="F668" s="243" t="s">
        <v>502</v>
      </c>
      <c r="G668" s="241"/>
      <c r="H668" s="244">
        <v>-214.66499999999999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AT668" s="250" t="s">
        <v>152</v>
      </c>
      <c r="AU668" s="250" t="s">
        <v>83</v>
      </c>
      <c r="AV668" s="12" t="s">
        <v>83</v>
      </c>
      <c r="AW668" s="12" t="s">
        <v>37</v>
      </c>
      <c r="AX668" s="12" t="s">
        <v>73</v>
      </c>
      <c r="AY668" s="250" t="s">
        <v>143</v>
      </c>
    </row>
    <row r="669" s="11" customFormat="1">
      <c r="B669" s="229"/>
      <c r="C669" s="230"/>
      <c r="D669" s="231" t="s">
        <v>152</v>
      </c>
      <c r="E669" s="232" t="s">
        <v>24</v>
      </c>
      <c r="F669" s="233" t="s">
        <v>503</v>
      </c>
      <c r="G669" s="230"/>
      <c r="H669" s="232" t="s">
        <v>24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AT669" s="239" t="s">
        <v>152</v>
      </c>
      <c r="AU669" s="239" t="s">
        <v>83</v>
      </c>
      <c r="AV669" s="11" t="s">
        <v>81</v>
      </c>
      <c r="AW669" s="11" t="s">
        <v>37</v>
      </c>
      <c r="AX669" s="11" t="s">
        <v>73</v>
      </c>
      <c r="AY669" s="239" t="s">
        <v>143</v>
      </c>
    </row>
    <row r="670" s="12" customFormat="1">
      <c r="B670" s="240"/>
      <c r="C670" s="241"/>
      <c r="D670" s="231" t="s">
        <v>152</v>
      </c>
      <c r="E670" s="242" t="s">
        <v>24</v>
      </c>
      <c r="F670" s="243" t="s">
        <v>504</v>
      </c>
      <c r="G670" s="241"/>
      <c r="H670" s="244">
        <v>48.960000000000001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AT670" s="250" t="s">
        <v>152</v>
      </c>
      <c r="AU670" s="250" t="s">
        <v>83</v>
      </c>
      <c r="AV670" s="12" t="s">
        <v>83</v>
      </c>
      <c r="AW670" s="12" t="s">
        <v>37</v>
      </c>
      <c r="AX670" s="12" t="s">
        <v>73</v>
      </c>
      <c r="AY670" s="250" t="s">
        <v>143</v>
      </c>
    </row>
    <row r="671" s="12" customFormat="1">
      <c r="B671" s="240"/>
      <c r="C671" s="241"/>
      <c r="D671" s="231" t="s">
        <v>152</v>
      </c>
      <c r="E671" s="242" t="s">
        <v>24</v>
      </c>
      <c r="F671" s="243" t="s">
        <v>505</v>
      </c>
      <c r="G671" s="241"/>
      <c r="H671" s="244">
        <v>3.2400000000000002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AT671" s="250" t="s">
        <v>152</v>
      </c>
      <c r="AU671" s="250" t="s">
        <v>83</v>
      </c>
      <c r="AV671" s="12" t="s">
        <v>83</v>
      </c>
      <c r="AW671" s="12" t="s">
        <v>37</v>
      </c>
      <c r="AX671" s="12" t="s">
        <v>73</v>
      </c>
      <c r="AY671" s="250" t="s">
        <v>143</v>
      </c>
    </row>
    <row r="672" s="12" customFormat="1">
      <c r="B672" s="240"/>
      <c r="C672" s="241"/>
      <c r="D672" s="231" t="s">
        <v>152</v>
      </c>
      <c r="E672" s="242" t="s">
        <v>24</v>
      </c>
      <c r="F672" s="243" t="s">
        <v>506</v>
      </c>
      <c r="G672" s="241"/>
      <c r="H672" s="244">
        <v>2.7000000000000002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AT672" s="250" t="s">
        <v>152</v>
      </c>
      <c r="AU672" s="250" t="s">
        <v>83</v>
      </c>
      <c r="AV672" s="12" t="s">
        <v>83</v>
      </c>
      <c r="AW672" s="12" t="s">
        <v>37</v>
      </c>
      <c r="AX672" s="12" t="s">
        <v>73</v>
      </c>
      <c r="AY672" s="250" t="s">
        <v>143</v>
      </c>
    </row>
    <row r="673" s="12" customFormat="1">
      <c r="B673" s="240"/>
      <c r="C673" s="241"/>
      <c r="D673" s="231" t="s">
        <v>152</v>
      </c>
      <c r="E673" s="242" t="s">
        <v>24</v>
      </c>
      <c r="F673" s="243" t="s">
        <v>507</v>
      </c>
      <c r="G673" s="241"/>
      <c r="H673" s="244">
        <v>4.7599999999999998</v>
      </c>
      <c r="I673" s="245"/>
      <c r="J673" s="241"/>
      <c r="K673" s="241"/>
      <c r="L673" s="246"/>
      <c r="M673" s="247"/>
      <c r="N673" s="248"/>
      <c r="O673" s="248"/>
      <c r="P673" s="248"/>
      <c r="Q673" s="248"/>
      <c r="R673" s="248"/>
      <c r="S673" s="248"/>
      <c r="T673" s="249"/>
      <c r="AT673" s="250" t="s">
        <v>152</v>
      </c>
      <c r="AU673" s="250" t="s">
        <v>83</v>
      </c>
      <c r="AV673" s="12" t="s">
        <v>83</v>
      </c>
      <c r="AW673" s="12" t="s">
        <v>37</v>
      </c>
      <c r="AX673" s="12" t="s">
        <v>73</v>
      </c>
      <c r="AY673" s="250" t="s">
        <v>143</v>
      </c>
    </row>
    <row r="674" s="12" customFormat="1">
      <c r="B674" s="240"/>
      <c r="C674" s="241"/>
      <c r="D674" s="231" t="s">
        <v>152</v>
      </c>
      <c r="E674" s="242" t="s">
        <v>24</v>
      </c>
      <c r="F674" s="243" t="s">
        <v>508</v>
      </c>
      <c r="G674" s="241"/>
      <c r="H674" s="244">
        <v>3.7799999999999998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AT674" s="250" t="s">
        <v>152</v>
      </c>
      <c r="AU674" s="250" t="s">
        <v>83</v>
      </c>
      <c r="AV674" s="12" t="s">
        <v>83</v>
      </c>
      <c r="AW674" s="12" t="s">
        <v>37</v>
      </c>
      <c r="AX674" s="12" t="s">
        <v>73</v>
      </c>
      <c r="AY674" s="250" t="s">
        <v>143</v>
      </c>
    </row>
    <row r="675" s="12" customFormat="1">
      <c r="B675" s="240"/>
      <c r="C675" s="241"/>
      <c r="D675" s="231" t="s">
        <v>152</v>
      </c>
      <c r="E675" s="242" t="s">
        <v>24</v>
      </c>
      <c r="F675" s="243" t="s">
        <v>509</v>
      </c>
      <c r="G675" s="241"/>
      <c r="H675" s="244">
        <v>5.1600000000000001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AT675" s="250" t="s">
        <v>152</v>
      </c>
      <c r="AU675" s="250" t="s">
        <v>83</v>
      </c>
      <c r="AV675" s="12" t="s">
        <v>83</v>
      </c>
      <c r="AW675" s="12" t="s">
        <v>37</v>
      </c>
      <c r="AX675" s="12" t="s">
        <v>73</v>
      </c>
      <c r="AY675" s="250" t="s">
        <v>143</v>
      </c>
    </row>
    <row r="676" s="12" customFormat="1">
      <c r="B676" s="240"/>
      <c r="C676" s="241"/>
      <c r="D676" s="231" t="s">
        <v>152</v>
      </c>
      <c r="E676" s="242" t="s">
        <v>24</v>
      </c>
      <c r="F676" s="243" t="s">
        <v>510</v>
      </c>
      <c r="G676" s="241"/>
      <c r="H676" s="244">
        <v>4.0800000000000001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AT676" s="250" t="s">
        <v>152</v>
      </c>
      <c r="AU676" s="250" t="s">
        <v>83</v>
      </c>
      <c r="AV676" s="12" t="s">
        <v>83</v>
      </c>
      <c r="AW676" s="12" t="s">
        <v>37</v>
      </c>
      <c r="AX676" s="12" t="s">
        <v>73</v>
      </c>
      <c r="AY676" s="250" t="s">
        <v>143</v>
      </c>
    </row>
    <row r="677" s="12" customFormat="1">
      <c r="B677" s="240"/>
      <c r="C677" s="241"/>
      <c r="D677" s="231" t="s">
        <v>152</v>
      </c>
      <c r="E677" s="242" t="s">
        <v>24</v>
      </c>
      <c r="F677" s="243" t="s">
        <v>509</v>
      </c>
      <c r="G677" s="241"/>
      <c r="H677" s="244">
        <v>5.1600000000000001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AT677" s="250" t="s">
        <v>152</v>
      </c>
      <c r="AU677" s="250" t="s">
        <v>83</v>
      </c>
      <c r="AV677" s="12" t="s">
        <v>83</v>
      </c>
      <c r="AW677" s="12" t="s">
        <v>37</v>
      </c>
      <c r="AX677" s="12" t="s">
        <v>73</v>
      </c>
      <c r="AY677" s="250" t="s">
        <v>143</v>
      </c>
    </row>
    <row r="678" s="14" customFormat="1">
      <c r="B678" s="274"/>
      <c r="C678" s="275"/>
      <c r="D678" s="231" t="s">
        <v>152</v>
      </c>
      <c r="E678" s="276" t="s">
        <v>24</v>
      </c>
      <c r="F678" s="277" t="s">
        <v>409</v>
      </c>
      <c r="G678" s="275"/>
      <c r="H678" s="278">
        <v>817.89499999999998</v>
      </c>
      <c r="I678" s="279"/>
      <c r="J678" s="275"/>
      <c r="K678" s="275"/>
      <c r="L678" s="280"/>
      <c r="M678" s="281"/>
      <c r="N678" s="282"/>
      <c r="O678" s="282"/>
      <c r="P678" s="282"/>
      <c r="Q678" s="282"/>
      <c r="R678" s="282"/>
      <c r="S678" s="282"/>
      <c r="T678" s="283"/>
      <c r="AT678" s="284" t="s">
        <v>152</v>
      </c>
      <c r="AU678" s="284" t="s">
        <v>83</v>
      </c>
      <c r="AV678" s="14" t="s">
        <v>160</v>
      </c>
      <c r="AW678" s="14" t="s">
        <v>37</v>
      </c>
      <c r="AX678" s="14" t="s">
        <v>73</v>
      </c>
      <c r="AY678" s="284" t="s">
        <v>143</v>
      </c>
    </row>
    <row r="679" s="11" customFormat="1">
      <c r="B679" s="229"/>
      <c r="C679" s="230"/>
      <c r="D679" s="231" t="s">
        <v>152</v>
      </c>
      <c r="E679" s="232" t="s">
        <v>24</v>
      </c>
      <c r="F679" s="233" t="s">
        <v>511</v>
      </c>
      <c r="G679" s="230"/>
      <c r="H679" s="232" t="s">
        <v>24</v>
      </c>
      <c r="I679" s="234"/>
      <c r="J679" s="230"/>
      <c r="K679" s="230"/>
      <c r="L679" s="235"/>
      <c r="M679" s="236"/>
      <c r="N679" s="237"/>
      <c r="O679" s="237"/>
      <c r="P679" s="237"/>
      <c r="Q679" s="237"/>
      <c r="R679" s="237"/>
      <c r="S679" s="237"/>
      <c r="T679" s="238"/>
      <c r="AT679" s="239" t="s">
        <v>152</v>
      </c>
      <c r="AU679" s="239" t="s">
        <v>83</v>
      </c>
      <c r="AV679" s="11" t="s">
        <v>81</v>
      </c>
      <c r="AW679" s="11" t="s">
        <v>37</v>
      </c>
      <c r="AX679" s="11" t="s">
        <v>73</v>
      </c>
      <c r="AY679" s="239" t="s">
        <v>143</v>
      </c>
    </row>
    <row r="680" s="12" customFormat="1">
      <c r="B680" s="240"/>
      <c r="C680" s="241"/>
      <c r="D680" s="231" t="s">
        <v>152</v>
      </c>
      <c r="E680" s="242" t="s">
        <v>24</v>
      </c>
      <c r="F680" s="243" t="s">
        <v>512</v>
      </c>
      <c r="G680" s="241"/>
      <c r="H680" s="244">
        <v>491.36000000000001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AT680" s="250" t="s">
        <v>152</v>
      </c>
      <c r="AU680" s="250" t="s">
        <v>83</v>
      </c>
      <c r="AV680" s="12" t="s">
        <v>83</v>
      </c>
      <c r="AW680" s="12" t="s">
        <v>37</v>
      </c>
      <c r="AX680" s="12" t="s">
        <v>73</v>
      </c>
      <c r="AY680" s="250" t="s">
        <v>143</v>
      </c>
    </row>
    <row r="681" s="12" customFormat="1">
      <c r="B681" s="240"/>
      <c r="C681" s="241"/>
      <c r="D681" s="231" t="s">
        <v>152</v>
      </c>
      <c r="E681" s="242" t="s">
        <v>24</v>
      </c>
      <c r="F681" s="243" t="s">
        <v>513</v>
      </c>
      <c r="G681" s="241"/>
      <c r="H681" s="244">
        <v>-78.450000000000003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AT681" s="250" t="s">
        <v>152</v>
      </c>
      <c r="AU681" s="250" t="s">
        <v>83</v>
      </c>
      <c r="AV681" s="12" t="s">
        <v>83</v>
      </c>
      <c r="AW681" s="12" t="s">
        <v>37</v>
      </c>
      <c r="AX681" s="12" t="s">
        <v>73</v>
      </c>
      <c r="AY681" s="250" t="s">
        <v>143</v>
      </c>
    </row>
    <row r="682" s="11" customFormat="1">
      <c r="B682" s="229"/>
      <c r="C682" s="230"/>
      <c r="D682" s="231" t="s">
        <v>152</v>
      </c>
      <c r="E682" s="232" t="s">
        <v>24</v>
      </c>
      <c r="F682" s="233" t="s">
        <v>514</v>
      </c>
      <c r="G682" s="230"/>
      <c r="H682" s="232" t="s">
        <v>24</v>
      </c>
      <c r="I682" s="234"/>
      <c r="J682" s="230"/>
      <c r="K682" s="230"/>
      <c r="L682" s="235"/>
      <c r="M682" s="236"/>
      <c r="N682" s="237"/>
      <c r="O682" s="237"/>
      <c r="P682" s="237"/>
      <c r="Q682" s="237"/>
      <c r="R682" s="237"/>
      <c r="S682" s="237"/>
      <c r="T682" s="238"/>
      <c r="AT682" s="239" t="s">
        <v>152</v>
      </c>
      <c r="AU682" s="239" t="s">
        <v>83</v>
      </c>
      <c r="AV682" s="11" t="s">
        <v>81</v>
      </c>
      <c r="AW682" s="11" t="s">
        <v>37</v>
      </c>
      <c r="AX682" s="11" t="s">
        <v>73</v>
      </c>
      <c r="AY682" s="239" t="s">
        <v>143</v>
      </c>
    </row>
    <row r="683" s="12" customFormat="1">
      <c r="B683" s="240"/>
      <c r="C683" s="241"/>
      <c r="D683" s="231" t="s">
        <v>152</v>
      </c>
      <c r="E683" s="242" t="s">
        <v>24</v>
      </c>
      <c r="F683" s="243" t="s">
        <v>515</v>
      </c>
      <c r="G683" s="241"/>
      <c r="H683" s="244">
        <v>10.880000000000001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AT683" s="250" t="s">
        <v>152</v>
      </c>
      <c r="AU683" s="250" t="s">
        <v>83</v>
      </c>
      <c r="AV683" s="12" t="s">
        <v>83</v>
      </c>
      <c r="AW683" s="12" t="s">
        <v>37</v>
      </c>
      <c r="AX683" s="12" t="s">
        <v>73</v>
      </c>
      <c r="AY683" s="250" t="s">
        <v>143</v>
      </c>
    </row>
    <row r="684" s="12" customFormat="1">
      <c r="B684" s="240"/>
      <c r="C684" s="241"/>
      <c r="D684" s="231" t="s">
        <v>152</v>
      </c>
      <c r="E684" s="242" t="s">
        <v>24</v>
      </c>
      <c r="F684" s="243" t="s">
        <v>516</v>
      </c>
      <c r="G684" s="241"/>
      <c r="H684" s="244">
        <v>9.2799999999999994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AT684" s="250" t="s">
        <v>152</v>
      </c>
      <c r="AU684" s="250" t="s">
        <v>83</v>
      </c>
      <c r="AV684" s="12" t="s">
        <v>83</v>
      </c>
      <c r="AW684" s="12" t="s">
        <v>37</v>
      </c>
      <c r="AX684" s="12" t="s">
        <v>73</v>
      </c>
      <c r="AY684" s="250" t="s">
        <v>143</v>
      </c>
    </row>
    <row r="685" s="12" customFormat="1">
      <c r="B685" s="240"/>
      <c r="C685" s="241"/>
      <c r="D685" s="231" t="s">
        <v>152</v>
      </c>
      <c r="E685" s="242" t="s">
        <v>24</v>
      </c>
      <c r="F685" s="243" t="s">
        <v>517</v>
      </c>
      <c r="G685" s="241"/>
      <c r="H685" s="244">
        <v>2.5800000000000001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AT685" s="250" t="s">
        <v>152</v>
      </c>
      <c r="AU685" s="250" t="s">
        <v>83</v>
      </c>
      <c r="AV685" s="12" t="s">
        <v>83</v>
      </c>
      <c r="AW685" s="12" t="s">
        <v>37</v>
      </c>
      <c r="AX685" s="12" t="s">
        <v>73</v>
      </c>
      <c r="AY685" s="250" t="s">
        <v>143</v>
      </c>
    </row>
    <row r="686" s="12" customFormat="1">
      <c r="B686" s="240"/>
      <c r="C686" s="241"/>
      <c r="D686" s="231" t="s">
        <v>152</v>
      </c>
      <c r="E686" s="242" t="s">
        <v>24</v>
      </c>
      <c r="F686" s="243" t="s">
        <v>518</v>
      </c>
      <c r="G686" s="241"/>
      <c r="H686" s="244">
        <v>6.7999999999999998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AT686" s="250" t="s">
        <v>152</v>
      </c>
      <c r="AU686" s="250" t="s">
        <v>83</v>
      </c>
      <c r="AV686" s="12" t="s">
        <v>83</v>
      </c>
      <c r="AW686" s="12" t="s">
        <v>37</v>
      </c>
      <c r="AX686" s="12" t="s">
        <v>73</v>
      </c>
      <c r="AY686" s="250" t="s">
        <v>143</v>
      </c>
    </row>
    <row r="687" s="14" customFormat="1">
      <c r="B687" s="274"/>
      <c r="C687" s="275"/>
      <c r="D687" s="231" t="s">
        <v>152</v>
      </c>
      <c r="E687" s="276" t="s">
        <v>24</v>
      </c>
      <c r="F687" s="277" t="s">
        <v>409</v>
      </c>
      <c r="G687" s="275"/>
      <c r="H687" s="278">
        <v>442.44999999999999</v>
      </c>
      <c r="I687" s="279"/>
      <c r="J687" s="275"/>
      <c r="K687" s="275"/>
      <c r="L687" s="280"/>
      <c r="M687" s="281"/>
      <c r="N687" s="282"/>
      <c r="O687" s="282"/>
      <c r="P687" s="282"/>
      <c r="Q687" s="282"/>
      <c r="R687" s="282"/>
      <c r="S687" s="282"/>
      <c r="T687" s="283"/>
      <c r="AT687" s="284" t="s">
        <v>152</v>
      </c>
      <c r="AU687" s="284" t="s">
        <v>83</v>
      </c>
      <c r="AV687" s="14" t="s">
        <v>160</v>
      </c>
      <c r="AW687" s="14" t="s">
        <v>37</v>
      </c>
      <c r="AX687" s="14" t="s">
        <v>73</v>
      </c>
      <c r="AY687" s="284" t="s">
        <v>143</v>
      </c>
    </row>
    <row r="688" s="11" customFormat="1">
      <c r="B688" s="229"/>
      <c r="C688" s="230"/>
      <c r="D688" s="231" t="s">
        <v>152</v>
      </c>
      <c r="E688" s="232" t="s">
        <v>24</v>
      </c>
      <c r="F688" s="233" t="s">
        <v>511</v>
      </c>
      <c r="G688" s="230"/>
      <c r="H688" s="232" t="s">
        <v>24</v>
      </c>
      <c r="I688" s="234"/>
      <c r="J688" s="230"/>
      <c r="K688" s="230"/>
      <c r="L688" s="235"/>
      <c r="M688" s="236"/>
      <c r="N688" s="237"/>
      <c r="O688" s="237"/>
      <c r="P688" s="237"/>
      <c r="Q688" s="237"/>
      <c r="R688" s="237"/>
      <c r="S688" s="237"/>
      <c r="T688" s="238"/>
      <c r="AT688" s="239" t="s">
        <v>152</v>
      </c>
      <c r="AU688" s="239" t="s">
        <v>83</v>
      </c>
      <c r="AV688" s="11" t="s">
        <v>81</v>
      </c>
      <c r="AW688" s="11" t="s">
        <v>37</v>
      </c>
      <c r="AX688" s="11" t="s">
        <v>73</v>
      </c>
      <c r="AY688" s="239" t="s">
        <v>143</v>
      </c>
    </row>
    <row r="689" s="12" customFormat="1">
      <c r="B689" s="240"/>
      <c r="C689" s="241"/>
      <c r="D689" s="231" t="s">
        <v>152</v>
      </c>
      <c r="E689" s="242" t="s">
        <v>24</v>
      </c>
      <c r="F689" s="243" t="s">
        <v>512</v>
      </c>
      <c r="G689" s="241"/>
      <c r="H689" s="244">
        <v>491.36000000000001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AT689" s="250" t="s">
        <v>152</v>
      </c>
      <c r="AU689" s="250" t="s">
        <v>83</v>
      </c>
      <c r="AV689" s="12" t="s">
        <v>83</v>
      </c>
      <c r="AW689" s="12" t="s">
        <v>37</v>
      </c>
      <c r="AX689" s="12" t="s">
        <v>73</v>
      </c>
      <c r="AY689" s="250" t="s">
        <v>143</v>
      </c>
    </row>
    <row r="690" s="12" customFormat="1">
      <c r="B690" s="240"/>
      <c r="C690" s="241"/>
      <c r="D690" s="231" t="s">
        <v>152</v>
      </c>
      <c r="E690" s="242" t="s">
        <v>24</v>
      </c>
      <c r="F690" s="243" t="s">
        <v>519</v>
      </c>
      <c r="G690" s="241"/>
      <c r="H690" s="244">
        <v>-82.724999999999994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AT690" s="250" t="s">
        <v>152</v>
      </c>
      <c r="AU690" s="250" t="s">
        <v>83</v>
      </c>
      <c r="AV690" s="12" t="s">
        <v>83</v>
      </c>
      <c r="AW690" s="12" t="s">
        <v>37</v>
      </c>
      <c r="AX690" s="12" t="s">
        <v>73</v>
      </c>
      <c r="AY690" s="250" t="s">
        <v>143</v>
      </c>
    </row>
    <row r="691" s="11" customFormat="1">
      <c r="B691" s="229"/>
      <c r="C691" s="230"/>
      <c r="D691" s="231" t="s">
        <v>152</v>
      </c>
      <c r="E691" s="232" t="s">
        <v>24</v>
      </c>
      <c r="F691" s="233" t="s">
        <v>514</v>
      </c>
      <c r="G691" s="230"/>
      <c r="H691" s="232" t="s">
        <v>24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AT691" s="239" t="s">
        <v>152</v>
      </c>
      <c r="AU691" s="239" t="s">
        <v>83</v>
      </c>
      <c r="AV691" s="11" t="s">
        <v>81</v>
      </c>
      <c r="AW691" s="11" t="s">
        <v>37</v>
      </c>
      <c r="AX691" s="11" t="s">
        <v>73</v>
      </c>
      <c r="AY691" s="239" t="s">
        <v>143</v>
      </c>
    </row>
    <row r="692" s="12" customFormat="1">
      <c r="B692" s="240"/>
      <c r="C692" s="241"/>
      <c r="D692" s="231" t="s">
        <v>152</v>
      </c>
      <c r="E692" s="242" t="s">
        <v>24</v>
      </c>
      <c r="F692" s="243" t="s">
        <v>520</v>
      </c>
      <c r="G692" s="241"/>
      <c r="H692" s="244">
        <v>13.4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AT692" s="250" t="s">
        <v>152</v>
      </c>
      <c r="AU692" s="250" t="s">
        <v>83</v>
      </c>
      <c r="AV692" s="12" t="s">
        <v>83</v>
      </c>
      <c r="AW692" s="12" t="s">
        <v>37</v>
      </c>
      <c r="AX692" s="12" t="s">
        <v>73</v>
      </c>
      <c r="AY692" s="250" t="s">
        <v>143</v>
      </c>
    </row>
    <row r="693" s="12" customFormat="1">
      <c r="B693" s="240"/>
      <c r="C693" s="241"/>
      <c r="D693" s="231" t="s">
        <v>152</v>
      </c>
      <c r="E693" s="242" t="s">
        <v>24</v>
      </c>
      <c r="F693" s="243" t="s">
        <v>521</v>
      </c>
      <c r="G693" s="241"/>
      <c r="H693" s="244">
        <v>14.960000000000001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AT693" s="250" t="s">
        <v>152</v>
      </c>
      <c r="AU693" s="250" t="s">
        <v>83</v>
      </c>
      <c r="AV693" s="12" t="s">
        <v>83</v>
      </c>
      <c r="AW693" s="12" t="s">
        <v>37</v>
      </c>
      <c r="AX693" s="12" t="s">
        <v>73</v>
      </c>
      <c r="AY693" s="250" t="s">
        <v>143</v>
      </c>
    </row>
    <row r="694" s="14" customFormat="1">
      <c r="B694" s="274"/>
      <c r="C694" s="275"/>
      <c r="D694" s="231" t="s">
        <v>152</v>
      </c>
      <c r="E694" s="276" t="s">
        <v>24</v>
      </c>
      <c r="F694" s="277" t="s">
        <v>409</v>
      </c>
      <c r="G694" s="275"/>
      <c r="H694" s="278">
        <v>436.995</v>
      </c>
      <c r="I694" s="279"/>
      <c r="J694" s="275"/>
      <c r="K694" s="275"/>
      <c r="L694" s="280"/>
      <c r="M694" s="281"/>
      <c r="N694" s="282"/>
      <c r="O694" s="282"/>
      <c r="P694" s="282"/>
      <c r="Q694" s="282"/>
      <c r="R694" s="282"/>
      <c r="S694" s="282"/>
      <c r="T694" s="283"/>
      <c r="AT694" s="284" t="s">
        <v>152</v>
      </c>
      <c r="AU694" s="284" t="s">
        <v>83</v>
      </c>
      <c r="AV694" s="14" t="s">
        <v>160</v>
      </c>
      <c r="AW694" s="14" t="s">
        <v>37</v>
      </c>
      <c r="AX694" s="14" t="s">
        <v>73</v>
      </c>
      <c r="AY694" s="284" t="s">
        <v>143</v>
      </c>
    </row>
    <row r="695" s="13" customFormat="1">
      <c r="B695" s="251"/>
      <c r="C695" s="252"/>
      <c r="D695" s="231" t="s">
        <v>152</v>
      </c>
      <c r="E695" s="253" t="s">
        <v>24</v>
      </c>
      <c r="F695" s="254" t="s">
        <v>155</v>
      </c>
      <c r="G695" s="252"/>
      <c r="H695" s="255">
        <v>1697.3399999999999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AT695" s="261" t="s">
        <v>152</v>
      </c>
      <c r="AU695" s="261" t="s">
        <v>83</v>
      </c>
      <c r="AV695" s="13" t="s">
        <v>150</v>
      </c>
      <c r="AW695" s="13" t="s">
        <v>37</v>
      </c>
      <c r="AX695" s="13" t="s">
        <v>81</v>
      </c>
      <c r="AY695" s="261" t="s">
        <v>143</v>
      </c>
    </row>
    <row r="696" s="1" customFormat="1" ht="38.25" customHeight="1">
      <c r="B696" s="46"/>
      <c r="C696" s="217" t="s">
        <v>626</v>
      </c>
      <c r="D696" s="217" t="s">
        <v>145</v>
      </c>
      <c r="E696" s="218" t="s">
        <v>627</v>
      </c>
      <c r="F696" s="219" t="s">
        <v>628</v>
      </c>
      <c r="G696" s="220" t="s">
        <v>148</v>
      </c>
      <c r="H696" s="221">
        <v>1697.3399999999999</v>
      </c>
      <c r="I696" s="222"/>
      <c r="J696" s="223">
        <f>ROUND(I696*H696,2)</f>
        <v>0</v>
      </c>
      <c r="K696" s="219" t="s">
        <v>24</v>
      </c>
      <c r="L696" s="72"/>
      <c r="M696" s="224" t="s">
        <v>24</v>
      </c>
      <c r="N696" s="225" t="s">
        <v>44</v>
      </c>
      <c r="O696" s="47"/>
      <c r="P696" s="226">
        <f>O696*H696</f>
        <v>0</v>
      </c>
      <c r="Q696" s="226">
        <v>0.0050000000000000001</v>
      </c>
      <c r="R696" s="226">
        <f>Q696*H696</f>
        <v>8.486699999999999</v>
      </c>
      <c r="S696" s="226">
        <v>0</v>
      </c>
      <c r="T696" s="227">
        <f>S696*H696</f>
        <v>0</v>
      </c>
      <c r="AR696" s="24" t="s">
        <v>150</v>
      </c>
      <c r="AT696" s="24" t="s">
        <v>145</v>
      </c>
      <c r="AU696" s="24" t="s">
        <v>83</v>
      </c>
      <c r="AY696" s="24" t="s">
        <v>143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24" t="s">
        <v>81</v>
      </c>
      <c r="BK696" s="228">
        <f>ROUND(I696*H696,2)</f>
        <v>0</v>
      </c>
      <c r="BL696" s="24" t="s">
        <v>150</v>
      </c>
      <c r="BM696" s="24" t="s">
        <v>629</v>
      </c>
    </row>
    <row r="697" s="1" customFormat="1">
      <c r="B697" s="46"/>
      <c r="C697" s="74"/>
      <c r="D697" s="231" t="s">
        <v>296</v>
      </c>
      <c r="E697" s="74"/>
      <c r="F697" s="272" t="s">
        <v>630</v>
      </c>
      <c r="G697" s="74"/>
      <c r="H697" s="74"/>
      <c r="I697" s="187"/>
      <c r="J697" s="74"/>
      <c r="K697" s="74"/>
      <c r="L697" s="72"/>
      <c r="M697" s="273"/>
      <c r="N697" s="47"/>
      <c r="O697" s="47"/>
      <c r="P697" s="47"/>
      <c r="Q697" s="47"/>
      <c r="R697" s="47"/>
      <c r="S697" s="47"/>
      <c r="T697" s="95"/>
      <c r="AT697" s="24" t="s">
        <v>296</v>
      </c>
      <c r="AU697" s="24" t="s">
        <v>83</v>
      </c>
    </row>
    <row r="698" s="11" customFormat="1">
      <c r="B698" s="229"/>
      <c r="C698" s="230"/>
      <c r="D698" s="231" t="s">
        <v>152</v>
      </c>
      <c r="E698" s="232" t="s">
        <v>24</v>
      </c>
      <c r="F698" s="233" t="s">
        <v>500</v>
      </c>
      <c r="G698" s="230"/>
      <c r="H698" s="232" t="s">
        <v>24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AT698" s="239" t="s">
        <v>152</v>
      </c>
      <c r="AU698" s="239" t="s">
        <v>83</v>
      </c>
      <c r="AV698" s="11" t="s">
        <v>81</v>
      </c>
      <c r="AW698" s="11" t="s">
        <v>37</v>
      </c>
      <c r="AX698" s="11" t="s">
        <v>73</v>
      </c>
      <c r="AY698" s="239" t="s">
        <v>143</v>
      </c>
    </row>
    <row r="699" s="12" customFormat="1">
      <c r="B699" s="240"/>
      <c r="C699" s="241"/>
      <c r="D699" s="231" t="s">
        <v>152</v>
      </c>
      <c r="E699" s="242" t="s">
        <v>24</v>
      </c>
      <c r="F699" s="243" t="s">
        <v>501</v>
      </c>
      <c r="G699" s="241"/>
      <c r="H699" s="244">
        <v>954.72000000000003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AT699" s="250" t="s">
        <v>152</v>
      </c>
      <c r="AU699" s="250" t="s">
        <v>83</v>
      </c>
      <c r="AV699" s="12" t="s">
        <v>83</v>
      </c>
      <c r="AW699" s="12" t="s">
        <v>37</v>
      </c>
      <c r="AX699" s="12" t="s">
        <v>73</v>
      </c>
      <c r="AY699" s="250" t="s">
        <v>143</v>
      </c>
    </row>
    <row r="700" s="12" customFormat="1">
      <c r="B700" s="240"/>
      <c r="C700" s="241"/>
      <c r="D700" s="231" t="s">
        <v>152</v>
      </c>
      <c r="E700" s="242" t="s">
        <v>24</v>
      </c>
      <c r="F700" s="243" t="s">
        <v>502</v>
      </c>
      <c r="G700" s="241"/>
      <c r="H700" s="244">
        <v>-214.66499999999999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AT700" s="250" t="s">
        <v>152</v>
      </c>
      <c r="AU700" s="250" t="s">
        <v>83</v>
      </c>
      <c r="AV700" s="12" t="s">
        <v>83</v>
      </c>
      <c r="AW700" s="12" t="s">
        <v>37</v>
      </c>
      <c r="AX700" s="12" t="s">
        <v>73</v>
      </c>
      <c r="AY700" s="250" t="s">
        <v>143</v>
      </c>
    </row>
    <row r="701" s="11" customFormat="1">
      <c r="B701" s="229"/>
      <c r="C701" s="230"/>
      <c r="D701" s="231" t="s">
        <v>152</v>
      </c>
      <c r="E701" s="232" t="s">
        <v>24</v>
      </c>
      <c r="F701" s="233" t="s">
        <v>503</v>
      </c>
      <c r="G701" s="230"/>
      <c r="H701" s="232" t="s">
        <v>24</v>
      </c>
      <c r="I701" s="234"/>
      <c r="J701" s="230"/>
      <c r="K701" s="230"/>
      <c r="L701" s="235"/>
      <c r="M701" s="236"/>
      <c r="N701" s="237"/>
      <c r="O701" s="237"/>
      <c r="P701" s="237"/>
      <c r="Q701" s="237"/>
      <c r="R701" s="237"/>
      <c r="S701" s="237"/>
      <c r="T701" s="238"/>
      <c r="AT701" s="239" t="s">
        <v>152</v>
      </c>
      <c r="AU701" s="239" t="s">
        <v>83</v>
      </c>
      <c r="AV701" s="11" t="s">
        <v>81</v>
      </c>
      <c r="AW701" s="11" t="s">
        <v>37</v>
      </c>
      <c r="AX701" s="11" t="s">
        <v>73</v>
      </c>
      <c r="AY701" s="239" t="s">
        <v>143</v>
      </c>
    </row>
    <row r="702" s="12" customFormat="1">
      <c r="B702" s="240"/>
      <c r="C702" s="241"/>
      <c r="D702" s="231" t="s">
        <v>152</v>
      </c>
      <c r="E702" s="242" t="s">
        <v>24</v>
      </c>
      <c r="F702" s="243" t="s">
        <v>504</v>
      </c>
      <c r="G702" s="241"/>
      <c r="H702" s="244">
        <v>48.960000000000001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AT702" s="250" t="s">
        <v>152</v>
      </c>
      <c r="AU702" s="250" t="s">
        <v>83</v>
      </c>
      <c r="AV702" s="12" t="s">
        <v>83</v>
      </c>
      <c r="AW702" s="12" t="s">
        <v>37</v>
      </c>
      <c r="AX702" s="12" t="s">
        <v>73</v>
      </c>
      <c r="AY702" s="250" t="s">
        <v>143</v>
      </c>
    </row>
    <row r="703" s="12" customFormat="1">
      <c r="B703" s="240"/>
      <c r="C703" s="241"/>
      <c r="D703" s="231" t="s">
        <v>152</v>
      </c>
      <c r="E703" s="242" t="s">
        <v>24</v>
      </c>
      <c r="F703" s="243" t="s">
        <v>505</v>
      </c>
      <c r="G703" s="241"/>
      <c r="H703" s="244">
        <v>3.2400000000000002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AT703" s="250" t="s">
        <v>152</v>
      </c>
      <c r="AU703" s="250" t="s">
        <v>83</v>
      </c>
      <c r="AV703" s="12" t="s">
        <v>83</v>
      </c>
      <c r="AW703" s="12" t="s">
        <v>37</v>
      </c>
      <c r="AX703" s="12" t="s">
        <v>73</v>
      </c>
      <c r="AY703" s="250" t="s">
        <v>143</v>
      </c>
    </row>
    <row r="704" s="12" customFormat="1">
      <c r="B704" s="240"/>
      <c r="C704" s="241"/>
      <c r="D704" s="231" t="s">
        <v>152</v>
      </c>
      <c r="E704" s="242" t="s">
        <v>24</v>
      </c>
      <c r="F704" s="243" t="s">
        <v>506</v>
      </c>
      <c r="G704" s="241"/>
      <c r="H704" s="244">
        <v>2.7000000000000002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AT704" s="250" t="s">
        <v>152</v>
      </c>
      <c r="AU704" s="250" t="s">
        <v>83</v>
      </c>
      <c r="AV704" s="12" t="s">
        <v>83</v>
      </c>
      <c r="AW704" s="12" t="s">
        <v>37</v>
      </c>
      <c r="AX704" s="12" t="s">
        <v>73</v>
      </c>
      <c r="AY704" s="250" t="s">
        <v>143</v>
      </c>
    </row>
    <row r="705" s="12" customFormat="1">
      <c r="B705" s="240"/>
      <c r="C705" s="241"/>
      <c r="D705" s="231" t="s">
        <v>152</v>
      </c>
      <c r="E705" s="242" t="s">
        <v>24</v>
      </c>
      <c r="F705" s="243" t="s">
        <v>507</v>
      </c>
      <c r="G705" s="241"/>
      <c r="H705" s="244">
        <v>4.7599999999999998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AT705" s="250" t="s">
        <v>152</v>
      </c>
      <c r="AU705" s="250" t="s">
        <v>83</v>
      </c>
      <c r="AV705" s="12" t="s">
        <v>83</v>
      </c>
      <c r="AW705" s="12" t="s">
        <v>37</v>
      </c>
      <c r="AX705" s="12" t="s">
        <v>73</v>
      </c>
      <c r="AY705" s="250" t="s">
        <v>143</v>
      </c>
    </row>
    <row r="706" s="12" customFormat="1">
      <c r="B706" s="240"/>
      <c r="C706" s="241"/>
      <c r="D706" s="231" t="s">
        <v>152</v>
      </c>
      <c r="E706" s="242" t="s">
        <v>24</v>
      </c>
      <c r="F706" s="243" t="s">
        <v>508</v>
      </c>
      <c r="G706" s="241"/>
      <c r="H706" s="244">
        <v>3.7799999999999998</v>
      </c>
      <c r="I706" s="245"/>
      <c r="J706" s="241"/>
      <c r="K706" s="241"/>
      <c r="L706" s="246"/>
      <c r="M706" s="247"/>
      <c r="N706" s="248"/>
      <c r="O706" s="248"/>
      <c r="P706" s="248"/>
      <c r="Q706" s="248"/>
      <c r="R706" s="248"/>
      <c r="S706" s="248"/>
      <c r="T706" s="249"/>
      <c r="AT706" s="250" t="s">
        <v>152</v>
      </c>
      <c r="AU706" s="250" t="s">
        <v>83</v>
      </c>
      <c r="AV706" s="12" t="s">
        <v>83</v>
      </c>
      <c r="AW706" s="12" t="s">
        <v>37</v>
      </c>
      <c r="AX706" s="12" t="s">
        <v>73</v>
      </c>
      <c r="AY706" s="250" t="s">
        <v>143</v>
      </c>
    </row>
    <row r="707" s="12" customFormat="1">
      <c r="B707" s="240"/>
      <c r="C707" s="241"/>
      <c r="D707" s="231" t="s">
        <v>152</v>
      </c>
      <c r="E707" s="242" t="s">
        <v>24</v>
      </c>
      <c r="F707" s="243" t="s">
        <v>509</v>
      </c>
      <c r="G707" s="241"/>
      <c r="H707" s="244">
        <v>5.1600000000000001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AT707" s="250" t="s">
        <v>152</v>
      </c>
      <c r="AU707" s="250" t="s">
        <v>83</v>
      </c>
      <c r="AV707" s="12" t="s">
        <v>83</v>
      </c>
      <c r="AW707" s="12" t="s">
        <v>37</v>
      </c>
      <c r="AX707" s="12" t="s">
        <v>73</v>
      </c>
      <c r="AY707" s="250" t="s">
        <v>143</v>
      </c>
    </row>
    <row r="708" s="12" customFormat="1">
      <c r="B708" s="240"/>
      <c r="C708" s="241"/>
      <c r="D708" s="231" t="s">
        <v>152</v>
      </c>
      <c r="E708" s="242" t="s">
        <v>24</v>
      </c>
      <c r="F708" s="243" t="s">
        <v>510</v>
      </c>
      <c r="G708" s="241"/>
      <c r="H708" s="244">
        <v>4.0800000000000001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AT708" s="250" t="s">
        <v>152</v>
      </c>
      <c r="AU708" s="250" t="s">
        <v>83</v>
      </c>
      <c r="AV708" s="12" t="s">
        <v>83</v>
      </c>
      <c r="AW708" s="12" t="s">
        <v>37</v>
      </c>
      <c r="AX708" s="12" t="s">
        <v>73</v>
      </c>
      <c r="AY708" s="250" t="s">
        <v>143</v>
      </c>
    </row>
    <row r="709" s="12" customFormat="1">
      <c r="B709" s="240"/>
      <c r="C709" s="241"/>
      <c r="D709" s="231" t="s">
        <v>152</v>
      </c>
      <c r="E709" s="242" t="s">
        <v>24</v>
      </c>
      <c r="F709" s="243" t="s">
        <v>509</v>
      </c>
      <c r="G709" s="241"/>
      <c r="H709" s="244">
        <v>5.1600000000000001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AT709" s="250" t="s">
        <v>152</v>
      </c>
      <c r="AU709" s="250" t="s">
        <v>83</v>
      </c>
      <c r="AV709" s="12" t="s">
        <v>83</v>
      </c>
      <c r="AW709" s="12" t="s">
        <v>37</v>
      </c>
      <c r="AX709" s="12" t="s">
        <v>73</v>
      </c>
      <c r="AY709" s="250" t="s">
        <v>143</v>
      </c>
    </row>
    <row r="710" s="14" customFormat="1">
      <c r="B710" s="274"/>
      <c r="C710" s="275"/>
      <c r="D710" s="231" t="s">
        <v>152</v>
      </c>
      <c r="E710" s="276" t="s">
        <v>24</v>
      </c>
      <c r="F710" s="277" t="s">
        <v>409</v>
      </c>
      <c r="G710" s="275"/>
      <c r="H710" s="278">
        <v>817.89499999999998</v>
      </c>
      <c r="I710" s="279"/>
      <c r="J710" s="275"/>
      <c r="K710" s="275"/>
      <c r="L710" s="280"/>
      <c r="M710" s="281"/>
      <c r="N710" s="282"/>
      <c r="O710" s="282"/>
      <c r="P710" s="282"/>
      <c r="Q710" s="282"/>
      <c r="R710" s="282"/>
      <c r="S710" s="282"/>
      <c r="T710" s="283"/>
      <c r="AT710" s="284" t="s">
        <v>152</v>
      </c>
      <c r="AU710" s="284" t="s">
        <v>83</v>
      </c>
      <c r="AV710" s="14" t="s">
        <v>160</v>
      </c>
      <c r="AW710" s="14" t="s">
        <v>37</v>
      </c>
      <c r="AX710" s="14" t="s">
        <v>73</v>
      </c>
      <c r="AY710" s="284" t="s">
        <v>143</v>
      </c>
    </row>
    <row r="711" s="11" customFormat="1">
      <c r="B711" s="229"/>
      <c r="C711" s="230"/>
      <c r="D711" s="231" t="s">
        <v>152</v>
      </c>
      <c r="E711" s="232" t="s">
        <v>24</v>
      </c>
      <c r="F711" s="233" t="s">
        <v>511</v>
      </c>
      <c r="G711" s="230"/>
      <c r="H711" s="232" t="s">
        <v>24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AT711" s="239" t="s">
        <v>152</v>
      </c>
      <c r="AU711" s="239" t="s">
        <v>83</v>
      </c>
      <c r="AV711" s="11" t="s">
        <v>81</v>
      </c>
      <c r="AW711" s="11" t="s">
        <v>37</v>
      </c>
      <c r="AX711" s="11" t="s">
        <v>73</v>
      </c>
      <c r="AY711" s="239" t="s">
        <v>143</v>
      </c>
    </row>
    <row r="712" s="12" customFormat="1">
      <c r="B712" s="240"/>
      <c r="C712" s="241"/>
      <c r="D712" s="231" t="s">
        <v>152</v>
      </c>
      <c r="E712" s="242" t="s">
        <v>24</v>
      </c>
      <c r="F712" s="243" t="s">
        <v>512</v>
      </c>
      <c r="G712" s="241"/>
      <c r="H712" s="244">
        <v>491.36000000000001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AT712" s="250" t="s">
        <v>152</v>
      </c>
      <c r="AU712" s="250" t="s">
        <v>83</v>
      </c>
      <c r="AV712" s="12" t="s">
        <v>83</v>
      </c>
      <c r="AW712" s="12" t="s">
        <v>37</v>
      </c>
      <c r="AX712" s="12" t="s">
        <v>73</v>
      </c>
      <c r="AY712" s="250" t="s">
        <v>143</v>
      </c>
    </row>
    <row r="713" s="12" customFormat="1">
      <c r="B713" s="240"/>
      <c r="C713" s="241"/>
      <c r="D713" s="231" t="s">
        <v>152</v>
      </c>
      <c r="E713" s="242" t="s">
        <v>24</v>
      </c>
      <c r="F713" s="243" t="s">
        <v>513</v>
      </c>
      <c r="G713" s="241"/>
      <c r="H713" s="244">
        <v>-78.450000000000003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AT713" s="250" t="s">
        <v>152</v>
      </c>
      <c r="AU713" s="250" t="s">
        <v>83</v>
      </c>
      <c r="AV713" s="12" t="s">
        <v>83</v>
      </c>
      <c r="AW713" s="12" t="s">
        <v>37</v>
      </c>
      <c r="AX713" s="12" t="s">
        <v>73</v>
      </c>
      <c r="AY713" s="250" t="s">
        <v>143</v>
      </c>
    </row>
    <row r="714" s="11" customFormat="1">
      <c r="B714" s="229"/>
      <c r="C714" s="230"/>
      <c r="D714" s="231" t="s">
        <v>152</v>
      </c>
      <c r="E714" s="232" t="s">
        <v>24</v>
      </c>
      <c r="F714" s="233" t="s">
        <v>514</v>
      </c>
      <c r="G714" s="230"/>
      <c r="H714" s="232" t="s">
        <v>24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AT714" s="239" t="s">
        <v>152</v>
      </c>
      <c r="AU714" s="239" t="s">
        <v>83</v>
      </c>
      <c r="AV714" s="11" t="s">
        <v>81</v>
      </c>
      <c r="AW714" s="11" t="s">
        <v>37</v>
      </c>
      <c r="AX714" s="11" t="s">
        <v>73</v>
      </c>
      <c r="AY714" s="239" t="s">
        <v>143</v>
      </c>
    </row>
    <row r="715" s="12" customFormat="1">
      <c r="B715" s="240"/>
      <c r="C715" s="241"/>
      <c r="D715" s="231" t="s">
        <v>152</v>
      </c>
      <c r="E715" s="242" t="s">
        <v>24</v>
      </c>
      <c r="F715" s="243" t="s">
        <v>515</v>
      </c>
      <c r="G715" s="241"/>
      <c r="H715" s="244">
        <v>10.880000000000001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AT715" s="250" t="s">
        <v>152</v>
      </c>
      <c r="AU715" s="250" t="s">
        <v>83</v>
      </c>
      <c r="AV715" s="12" t="s">
        <v>83</v>
      </c>
      <c r="AW715" s="12" t="s">
        <v>37</v>
      </c>
      <c r="AX715" s="12" t="s">
        <v>73</v>
      </c>
      <c r="AY715" s="250" t="s">
        <v>143</v>
      </c>
    </row>
    <row r="716" s="12" customFormat="1">
      <c r="B716" s="240"/>
      <c r="C716" s="241"/>
      <c r="D716" s="231" t="s">
        <v>152</v>
      </c>
      <c r="E716" s="242" t="s">
        <v>24</v>
      </c>
      <c r="F716" s="243" t="s">
        <v>516</v>
      </c>
      <c r="G716" s="241"/>
      <c r="H716" s="244">
        <v>9.2799999999999994</v>
      </c>
      <c r="I716" s="245"/>
      <c r="J716" s="241"/>
      <c r="K716" s="241"/>
      <c r="L716" s="246"/>
      <c r="M716" s="247"/>
      <c r="N716" s="248"/>
      <c r="O716" s="248"/>
      <c r="P716" s="248"/>
      <c r="Q716" s="248"/>
      <c r="R716" s="248"/>
      <c r="S716" s="248"/>
      <c r="T716" s="249"/>
      <c r="AT716" s="250" t="s">
        <v>152</v>
      </c>
      <c r="AU716" s="250" t="s">
        <v>83</v>
      </c>
      <c r="AV716" s="12" t="s">
        <v>83</v>
      </c>
      <c r="AW716" s="12" t="s">
        <v>37</v>
      </c>
      <c r="AX716" s="12" t="s">
        <v>73</v>
      </c>
      <c r="AY716" s="250" t="s">
        <v>143</v>
      </c>
    </row>
    <row r="717" s="12" customFormat="1">
      <c r="B717" s="240"/>
      <c r="C717" s="241"/>
      <c r="D717" s="231" t="s">
        <v>152</v>
      </c>
      <c r="E717" s="242" t="s">
        <v>24</v>
      </c>
      <c r="F717" s="243" t="s">
        <v>517</v>
      </c>
      <c r="G717" s="241"/>
      <c r="H717" s="244">
        <v>2.5800000000000001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AT717" s="250" t="s">
        <v>152</v>
      </c>
      <c r="AU717" s="250" t="s">
        <v>83</v>
      </c>
      <c r="AV717" s="12" t="s">
        <v>83</v>
      </c>
      <c r="AW717" s="12" t="s">
        <v>37</v>
      </c>
      <c r="AX717" s="12" t="s">
        <v>73</v>
      </c>
      <c r="AY717" s="250" t="s">
        <v>143</v>
      </c>
    </row>
    <row r="718" s="12" customFormat="1">
      <c r="B718" s="240"/>
      <c r="C718" s="241"/>
      <c r="D718" s="231" t="s">
        <v>152</v>
      </c>
      <c r="E718" s="242" t="s">
        <v>24</v>
      </c>
      <c r="F718" s="243" t="s">
        <v>518</v>
      </c>
      <c r="G718" s="241"/>
      <c r="H718" s="244">
        <v>6.7999999999999998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AT718" s="250" t="s">
        <v>152</v>
      </c>
      <c r="AU718" s="250" t="s">
        <v>83</v>
      </c>
      <c r="AV718" s="12" t="s">
        <v>83</v>
      </c>
      <c r="AW718" s="12" t="s">
        <v>37</v>
      </c>
      <c r="AX718" s="12" t="s">
        <v>73</v>
      </c>
      <c r="AY718" s="250" t="s">
        <v>143</v>
      </c>
    </row>
    <row r="719" s="14" customFormat="1">
      <c r="B719" s="274"/>
      <c r="C719" s="275"/>
      <c r="D719" s="231" t="s">
        <v>152</v>
      </c>
      <c r="E719" s="276" t="s">
        <v>24</v>
      </c>
      <c r="F719" s="277" t="s">
        <v>409</v>
      </c>
      <c r="G719" s="275"/>
      <c r="H719" s="278">
        <v>442.44999999999999</v>
      </c>
      <c r="I719" s="279"/>
      <c r="J719" s="275"/>
      <c r="K719" s="275"/>
      <c r="L719" s="280"/>
      <c r="M719" s="281"/>
      <c r="N719" s="282"/>
      <c r="O719" s="282"/>
      <c r="P719" s="282"/>
      <c r="Q719" s="282"/>
      <c r="R719" s="282"/>
      <c r="S719" s="282"/>
      <c r="T719" s="283"/>
      <c r="AT719" s="284" t="s">
        <v>152</v>
      </c>
      <c r="AU719" s="284" t="s">
        <v>83</v>
      </c>
      <c r="AV719" s="14" t="s">
        <v>160</v>
      </c>
      <c r="AW719" s="14" t="s">
        <v>37</v>
      </c>
      <c r="AX719" s="14" t="s">
        <v>73</v>
      </c>
      <c r="AY719" s="284" t="s">
        <v>143</v>
      </c>
    </row>
    <row r="720" s="11" customFormat="1">
      <c r="B720" s="229"/>
      <c r="C720" s="230"/>
      <c r="D720" s="231" t="s">
        <v>152</v>
      </c>
      <c r="E720" s="232" t="s">
        <v>24</v>
      </c>
      <c r="F720" s="233" t="s">
        <v>511</v>
      </c>
      <c r="G720" s="230"/>
      <c r="H720" s="232" t="s">
        <v>24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AT720" s="239" t="s">
        <v>152</v>
      </c>
      <c r="AU720" s="239" t="s">
        <v>83</v>
      </c>
      <c r="AV720" s="11" t="s">
        <v>81</v>
      </c>
      <c r="AW720" s="11" t="s">
        <v>37</v>
      </c>
      <c r="AX720" s="11" t="s">
        <v>73</v>
      </c>
      <c r="AY720" s="239" t="s">
        <v>143</v>
      </c>
    </row>
    <row r="721" s="12" customFormat="1">
      <c r="B721" s="240"/>
      <c r="C721" s="241"/>
      <c r="D721" s="231" t="s">
        <v>152</v>
      </c>
      <c r="E721" s="242" t="s">
        <v>24</v>
      </c>
      <c r="F721" s="243" t="s">
        <v>512</v>
      </c>
      <c r="G721" s="241"/>
      <c r="H721" s="244">
        <v>491.36000000000001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AT721" s="250" t="s">
        <v>152</v>
      </c>
      <c r="AU721" s="250" t="s">
        <v>83</v>
      </c>
      <c r="AV721" s="12" t="s">
        <v>83</v>
      </c>
      <c r="AW721" s="12" t="s">
        <v>37</v>
      </c>
      <c r="AX721" s="12" t="s">
        <v>73</v>
      </c>
      <c r="AY721" s="250" t="s">
        <v>143</v>
      </c>
    </row>
    <row r="722" s="12" customFormat="1">
      <c r="B722" s="240"/>
      <c r="C722" s="241"/>
      <c r="D722" s="231" t="s">
        <v>152</v>
      </c>
      <c r="E722" s="242" t="s">
        <v>24</v>
      </c>
      <c r="F722" s="243" t="s">
        <v>519</v>
      </c>
      <c r="G722" s="241"/>
      <c r="H722" s="244">
        <v>-82.724999999999994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AT722" s="250" t="s">
        <v>152</v>
      </c>
      <c r="AU722" s="250" t="s">
        <v>83</v>
      </c>
      <c r="AV722" s="12" t="s">
        <v>83</v>
      </c>
      <c r="AW722" s="12" t="s">
        <v>37</v>
      </c>
      <c r="AX722" s="12" t="s">
        <v>73</v>
      </c>
      <c r="AY722" s="250" t="s">
        <v>143</v>
      </c>
    </row>
    <row r="723" s="11" customFormat="1">
      <c r="B723" s="229"/>
      <c r="C723" s="230"/>
      <c r="D723" s="231" t="s">
        <v>152</v>
      </c>
      <c r="E723" s="232" t="s">
        <v>24</v>
      </c>
      <c r="F723" s="233" t="s">
        <v>514</v>
      </c>
      <c r="G723" s="230"/>
      <c r="H723" s="232" t="s">
        <v>24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AT723" s="239" t="s">
        <v>152</v>
      </c>
      <c r="AU723" s="239" t="s">
        <v>83</v>
      </c>
      <c r="AV723" s="11" t="s">
        <v>81</v>
      </c>
      <c r="AW723" s="11" t="s">
        <v>37</v>
      </c>
      <c r="AX723" s="11" t="s">
        <v>73</v>
      </c>
      <c r="AY723" s="239" t="s">
        <v>143</v>
      </c>
    </row>
    <row r="724" s="12" customFormat="1">
      <c r="B724" s="240"/>
      <c r="C724" s="241"/>
      <c r="D724" s="231" t="s">
        <v>152</v>
      </c>
      <c r="E724" s="242" t="s">
        <v>24</v>
      </c>
      <c r="F724" s="243" t="s">
        <v>520</v>
      </c>
      <c r="G724" s="241"/>
      <c r="H724" s="244">
        <v>13.4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AT724" s="250" t="s">
        <v>152</v>
      </c>
      <c r="AU724" s="250" t="s">
        <v>83</v>
      </c>
      <c r="AV724" s="12" t="s">
        <v>83</v>
      </c>
      <c r="AW724" s="12" t="s">
        <v>37</v>
      </c>
      <c r="AX724" s="12" t="s">
        <v>73</v>
      </c>
      <c r="AY724" s="250" t="s">
        <v>143</v>
      </c>
    </row>
    <row r="725" s="12" customFormat="1">
      <c r="B725" s="240"/>
      <c r="C725" s="241"/>
      <c r="D725" s="231" t="s">
        <v>152</v>
      </c>
      <c r="E725" s="242" t="s">
        <v>24</v>
      </c>
      <c r="F725" s="243" t="s">
        <v>521</v>
      </c>
      <c r="G725" s="241"/>
      <c r="H725" s="244">
        <v>14.960000000000001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AT725" s="250" t="s">
        <v>152</v>
      </c>
      <c r="AU725" s="250" t="s">
        <v>83</v>
      </c>
      <c r="AV725" s="12" t="s">
        <v>83</v>
      </c>
      <c r="AW725" s="12" t="s">
        <v>37</v>
      </c>
      <c r="AX725" s="12" t="s">
        <v>73</v>
      </c>
      <c r="AY725" s="250" t="s">
        <v>143</v>
      </c>
    </row>
    <row r="726" s="14" customFormat="1">
      <c r="B726" s="274"/>
      <c r="C726" s="275"/>
      <c r="D726" s="231" t="s">
        <v>152</v>
      </c>
      <c r="E726" s="276" t="s">
        <v>24</v>
      </c>
      <c r="F726" s="277" t="s">
        <v>409</v>
      </c>
      <c r="G726" s="275"/>
      <c r="H726" s="278">
        <v>436.995</v>
      </c>
      <c r="I726" s="279"/>
      <c r="J726" s="275"/>
      <c r="K726" s="275"/>
      <c r="L726" s="280"/>
      <c r="M726" s="281"/>
      <c r="N726" s="282"/>
      <c r="O726" s="282"/>
      <c r="P726" s="282"/>
      <c r="Q726" s="282"/>
      <c r="R726" s="282"/>
      <c r="S726" s="282"/>
      <c r="T726" s="283"/>
      <c r="AT726" s="284" t="s">
        <v>152</v>
      </c>
      <c r="AU726" s="284" t="s">
        <v>83</v>
      </c>
      <c r="AV726" s="14" t="s">
        <v>160</v>
      </c>
      <c r="AW726" s="14" t="s">
        <v>37</v>
      </c>
      <c r="AX726" s="14" t="s">
        <v>73</v>
      </c>
      <c r="AY726" s="284" t="s">
        <v>143</v>
      </c>
    </row>
    <row r="727" s="13" customFormat="1">
      <c r="B727" s="251"/>
      <c r="C727" s="252"/>
      <c r="D727" s="231" t="s">
        <v>152</v>
      </c>
      <c r="E727" s="253" t="s">
        <v>24</v>
      </c>
      <c r="F727" s="254" t="s">
        <v>155</v>
      </c>
      <c r="G727" s="252"/>
      <c r="H727" s="255">
        <v>1697.3399999999999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AT727" s="261" t="s">
        <v>152</v>
      </c>
      <c r="AU727" s="261" t="s">
        <v>83</v>
      </c>
      <c r="AV727" s="13" t="s">
        <v>150</v>
      </c>
      <c r="AW727" s="13" t="s">
        <v>37</v>
      </c>
      <c r="AX727" s="13" t="s">
        <v>81</v>
      </c>
      <c r="AY727" s="261" t="s">
        <v>143</v>
      </c>
    </row>
    <row r="728" s="1" customFormat="1" ht="25.5" customHeight="1">
      <c r="B728" s="46"/>
      <c r="C728" s="217" t="s">
        <v>631</v>
      </c>
      <c r="D728" s="217" t="s">
        <v>145</v>
      </c>
      <c r="E728" s="218" t="s">
        <v>632</v>
      </c>
      <c r="F728" s="219" t="s">
        <v>633</v>
      </c>
      <c r="G728" s="220" t="s">
        <v>148</v>
      </c>
      <c r="H728" s="221">
        <v>1733.4259999999999</v>
      </c>
      <c r="I728" s="222"/>
      <c r="J728" s="223">
        <f>ROUND(I728*H728,2)</f>
        <v>0</v>
      </c>
      <c r="K728" s="219" t="s">
        <v>24</v>
      </c>
      <c r="L728" s="72"/>
      <c r="M728" s="224" t="s">
        <v>24</v>
      </c>
      <c r="N728" s="225" t="s">
        <v>44</v>
      </c>
      <c r="O728" s="47"/>
      <c r="P728" s="226">
        <f>O728*H728</f>
        <v>0</v>
      </c>
      <c r="Q728" s="226">
        <v>0.0083199999999999993</v>
      </c>
      <c r="R728" s="226">
        <f>Q728*H728</f>
        <v>14.422104319999999</v>
      </c>
      <c r="S728" s="226">
        <v>0</v>
      </c>
      <c r="T728" s="227">
        <f>S728*H728</f>
        <v>0</v>
      </c>
      <c r="AR728" s="24" t="s">
        <v>150</v>
      </c>
      <c r="AT728" s="24" t="s">
        <v>145</v>
      </c>
      <c r="AU728" s="24" t="s">
        <v>83</v>
      </c>
      <c r="AY728" s="24" t="s">
        <v>143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24" t="s">
        <v>81</v>
      </c>
      <c r="BK728" s="228">
        <f>ROUND(I728*H728,2)</f>
        <v>0</v>
      </c>
      <c r="BL728" s="24" t="s">
        <v>150</v>
      </c>
      <c r="BM728" s="24" t="s">
        <v>634</v>
      </c>
    </row>
    <row r="729" s="1" customFormat="1">
      <c r="B729" s="46"/>
      <c r="C729" s="74"/>
      <c r="D729" s="231" t="s">
        <v>296</v>
      </c>
      <c r="E729" s="74"/>
      <c r="F729" s="272" t="s">
        <v>635</v>
      </c>
      <c r="G729" s="74"/>
      <c r="H729" s="74"/>
      <c r="I729" s="187"/>
      <c r="J729" s="74"/>
      <c r="K729" s="74"/>
      <c r="L729" s="72"/>
      <c r="M729" s="273"/>
      <c r="N729" s="47"/>
      <c r="O729" s="47"/>
      <c r="P729" s="47"/>
      <c r="Q729" s="47"/>
      <c r="R729" s="47"/>
      <c r="S729" s="47"/>
      <c r="T729" s="95"/>
      <c r="AT729" s="24" t="s">
        <v>296</v>
      </c>
      <c r="AU729" s="24" t="s">
        <v>83</v>
      </c>
    </row>
    <row r="730" s="11" customFormat="1">
      <c r="B730" s="229"/>
      <c r="C730" s="230"/>
      <c r="D730" s="231" t="s">
        <v>152</v>
      </c>
      <c r="E730" s="232" t="s">
        <v>24</v>
      </c>
      <c r="F730" s="233" t="s">
        <v>570</v>
      </c>
      <c r="G730" s="230"/>
      <c r="H730" s="232" t="s">
        <v>24</v>
      </c>
      <c r="I730" s="234"/>
      <c r="J730" s="230"/>
      <c r="K730" s="230"/>
      <c r="L730" s="235"/>
      <c r="M730" s="236"/>
      <c r="N730" s="237"/>
      <c r="O730" s="237"/>
      <c r="P730" s="237"/>
      <c r="Q730" s="237"/>
      <c r="R730" s="237"/>
      <c r="S730" s="237"/>
      <c r="T730" s="238"/>
      <c r="AT730" s="239" t="s">
        <v>152</v>
      </c>
      <c r="AU730" s="239" t="s">
        <v>83</v>
      </c>
      <c r="AV730" s="11" t="s">
        <v>81</v>
      </c>
      <c r="AW730" s="11" t="s">
        <v>37</v>
      </c>
      <c r="AX730" s="11" t="s">
        <v>73</v>
      </c>
      <c r="AY730" s="239" t="s">
        <v>143</v>
      </c>
    </row>
    <row r="731" s="11" customFormat="1">
      <c r="B731" s="229"/>
      <c r="C731" s="230"/>
      <c r="D731" s="231" t="s">
        <v>152</v>
      </c>
      <c r="E731" s="232" t="s">
        <v>24</v>
      </c>
      <c r="F731" s="233" t="s">
        <v>396</v>
      </c>
      <c r="G731" s="230"/>
      <c r="H731" s="232" t="s">
        <v>24</v>
      </c>
      <c r="I731" s="234"/>
      <c r="J731" s="230"/>
      <c r="K731" s="230"/>
      <c r="L731" s="235"/>
      <c r="M731" s="236"/>
      <c r="N731" s="237"/>
      <c r="O731" s="237"/>
      <c r="P731" s="237"/>
      <c r="Q731" s="237"/>
      <c r="R731" s="237"/>
      <c r="S731" s="237"/>
      <c r="T731" s="238"/>
      <c r="AT731" s="239" t="s">
        <v>152</v>
      </c>
      <c r="AU731" s="239" t="s">
        <v>83</v>
      </c>
      <c r="AV731" s="11" t="s">
        <v>81</v>
      </c>
      <c r="AW731" s="11" t="s">
        <v>37</v>
      </c>
      <c r="AX731" s="11" t="s">
        <v>73</v>
      </c>
      <c r="AY731" s="239" t="s">
        <v>143</v>
      </c>
    </row>
    <row r="732" s="12" customFormat="1">
      <c r="B732" s="240"/>
      <c r="C732" s="241"/>
      <c r="D732" s="231" t="s">
        <v>152</v>
      </c>
      <c r="E732" s="242" t="s">
        <v>24</v>
      </c>
      <c r="F732" s="243" t="s">
        <v>397</v>
      </c>
      <c r="G732" s="241"/>
      <c r="H732" s="244">
        <v>2039.81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AT732" s="250" t="s">
        <v>152</v>
      </c>
      <c r="AU732" s="250" t="s">
        <v>83</v>
      </c>
      <c r="AV732" s="12" t="s">
        <v>83</v>
      </c>
      <c r="AW732" s="12" t="s">
        <v>37</v>
      </c>
      <c r="AX732" s="12" t="s">
        <v>73</v>
      </c>
      <c r="AY732" s="250" t="s">
        <v>143</v>
      </c>
    </row>
    <row r="733" s="12" customFormat="1">
      <c r="B733" s="240"/>
      <c r="C733" s="241"/>
      <c r="D733" s="231" t="s">
        <v>152</v>
      </c>
      <c r="E733" s="242" t="s">
        <v>24</v>
      </c>
      <c r="F733" s="243" t="s">
        <v>398</v>
      </c>
      <c r="G733" s="241"/>
      <c r="H733" s="244">
        <v>-98.834000000000003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AT733" s="250" t="s">
        <v>152</v>
      </c>
      <c r="AU733" s="250" t="s">
        <v>83</v>
      </c>
      <c r="AV733" s="12" t="s">
        <v>83</v>
      </c>
      <c r="AW733" s="12" t="s">
        <v>37</v>
      </c>
      <c r="AX733" s="12" t="s">
        <v>73</v>
      </c>
      <c r="AY733" s="250" t="s">
        <v>143</v>
      </c>
    </row>
    <row r="734" s="12" customFormat="1">
      <c r="B734" s="240"/>
      <c r="C734" s="241"/>
      <c r="D734" s="231" t="s">
        <v>152</v>
      </c>
      <c r="E734" s="242" t="s">
        <v>24</v>
      </c>
      <c r="F734" s="243" t="s">
        <v>399</v>
      </c>
      <c r="G734" s="241"/>
      <c r="H734" s="244">
        <v>-96.379999999999995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AT734" s="250" t="s">
        <v>152</v>
      </c>
      <c r="AU734" s="250" t="s">
        <v>83</v>
      </c>
      <c r="AV734" s="12" t="s">
        <v>83</v>
      </c>
      <c r="AW734" s="12" t="s">
        <v>37</v>
      </c>
      <c r="AX734" s="12" t="s">
        <v>73</v>
      </c>
      <c r="AY734" s="250" t="s">
        <v>143</v>
      </c>
    </row>
    <row r="735" s="12" customFormat="1">
      <c r="B735" s="240"/>
      <c r="C735" s="241"/>
      <c r="D735" s="231" t="s">
        <v>152</v>
      </c>
      <c r="E735" s="242" t="s">
        <v>24</v>
      </c>
      <c r="F735" s="243" t="s">
        <v>400</v>
      </c>
      <c r="G735" s="241"/>
      <c r="H735" s="244">
        <v>-111.17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AT735" s="250" t="s">
        <v>152</v>
      </c>
      <c r="AU735" s="250" t="s">
        <v>83</v>
      </c>
      <c r="AV735" s="12" t="s">
        <v>83</v>
      </c>
      <c r="AW735" s="12" t="s">
        <v>37</v>
      </c>
      <c r="AX735" s="12" t="s">
        <v>73</v>
      </c>
      <c r="AY735" s="250" t="s">
        <v>143</v>
      </c>
    </row>
    <row r="736" s="13" customFormat="1">
      <c r="B736" s="251"/>
      <c r="C736" s="252"/>
      <c r="D736" s="231" t="s">
        <v>152</v>
      </c>
      <c r="E736" s="253" t="s">
        <v>24</v>
      </c>
      <c r="F736" s="254" t="s">
        <v>155</v>
      </c>
      <c r="G736" s="252"/>
      <c r="H736" s="255">
        <v>1733.4259999999999</v>
      </c>
      <c r="I736" s="256"/>
      <c r="J736" s="252"/>
      <c r="K736" s="252"/>
      <c r="L736" s="257"/>
      <c r="M736" s="258"/>
      <c r="N736" s="259"/>
      <c r="O736" s="259"/>
      <c r="P736" s="259"/>
      <c r="Q736" s="259"/>
      <c r="R736" s="259"/>
      <c r="S736" s="259"/>
      <c r="T736" s="260"/>
      <c r="AT736" s="261" t="s">
        <v>152</v>
      </c>
      <c r="AU736" s="261" t="s">
        <v>83</v>
      </c>
      <c r="AV736" s="13" t="s">
        <v>150</v>
      </c>
      <c r="AW736" s="13" t="s">
        <v>37</v>
      </c>
      <c r="AX736" s="13" t="s">
        <v>81</v>
      </c>
      <c r="AY736" s="261" t="s">
        <v>143</v>
      </c>
    </row>
    <row r="737" s="1" customFormat="1" ht="25.5" customHeight="1">
      <c r="B737" s="46"/>
      <c r="C737" s="217" t="s">
        <v>636</v>
      </c>
      <c r="D737" s="217" t="s">
        <v>145</v>
      </c>
      <c r="E737" s="218" t="s">
        <v>637</v>
      </c>
      <c r="F737" s="219" t="s">
        <v>638</v>
      </c>
      <c r="G737" s="220" t="s">
        <v>148</v>
      </c>
      <c r="H737" s="221">
        <v>255.63300000000001</v>
      </c>
      <c r="I737" s="222"/>
      <c r="J737" s="223">
        <f>ROUND(I737*H737,2)</f>
        <v>0</v>
      </c>
      <c r="K737" s="219" t="s">
        <v>24</v>
      </c>
      <c r="L737" s="72"/>
      <c r="M737" s="224" t="s">
        <v>24</v>
      </c>
      <c r="N737" s="225" t="s">
        <v>44</v>
      </c>
      <c r="O737" s="47"/>
      <c r="P737" s="226">
        <f>O737*H737</f>
        <v>0</v>
      </c>
      <c r="Q737" s="226">
        <v>0.0083199999999999993</v>
      </c>
      <c r="R737" s="226">
        <f>Q737*H737</f>
        <v>2.1268665599999999</v>
      </c>
      <c r="S737" s="226">
        <v>0</v>
      </c>
      <c r="T737" s="227">
        <f>S737*H737</f>
        <v>0</v>
      </c>
      <c r="AR737" s="24" t="s">
        <v>150</v>
      </c>
      <c r="AT737" s="24" t="s">
        <v>145</v>
      </c>
      <c r="AU737" s="24" t="s">
        <v>83</v>
      </c>
      <c r="AY737" s="24" t="s">
        <v>143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24" t="s">
        <v>81</v>
      </c>
      <c r="BK737" s="228">
        <f>ROUND(I737*H737,2)</f>
        <v>0</v>
      </c>
      <c r="BL737" s="24" t="s">
        <v>150</v>
      </c>
      <c r="BM737" s="24" t="s">
        <v>639</v>
      </c>
    </row>
    <row r="738" s="1" customFormat="1">
      <c r="B738" s="46"/>
      <c r="C738" s="74"/>
      <c r="D738" s="231" t="s">
        <v>296</v>
      </c>
      <c r="E738" s="74"/>
      <c r="F738" s="272" t="s">
        <v>635</v>
      </c>
      <c r="G738" s="74"/>
      <c r="H738" s="74"/>
      <c r="I738" s="187"/>
      <c r="J738" s="74"/>
      <c r="K738" s="74"/>
      <c r="L738" s="72"/>
      <c r="M738" s="273"/>
      <c r="N738" s="47"/>
      <c r="O738" s="47"/>
      <c r="P738" s="47"/>
      <c r="Q738" s="47"/>
      <c r="R738" s="47"/>
      <c r="S738" s="47"/>
      <c r="T738" s="95"/>
      <c r="AT738" s="24" t="s">
        <v>296</v>
      </c>
      <c r="AU738" s="24" t="s">
        <v>83</v>
      </c>
    </row>
    <row r="739" s="11" customFormat="1">
      <c r="B739" s="229"/>
      <c r="C739" s="230"/>
      <c r="D739" s="231" t="s">
        <v>152</v>
      </c>
      <c r="E739" s="232" t="s">
        <v>24</v>
      </c>
      <c r="F739" s="233" t="s">
        <v>570</v>
      </c>
      <c r="G739" s="230"/>
      <c r="H739" s="232" t="s">
        <v>24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AT739" s="239" t="s">
        <v>152</v>
      </c>
      <c r="AU739" s="239" t="s">
        <v>83</v>
      </c>
      <c r="AV739" s="11" t="s">
        <v>81</v>
      </c>
      <c r="AW739" s="11" t="s">
        <v>37</v>
      </c>
      <c r="AX739" s="11" t="s">
        <v>73</v>
      </c>
      <c r="AY739" s="239" t="s">
        <v>143</v>
      </c>
    </row>
    <row r="740" s="11" customFormat="1">
      <c r="B740" s="229"/>
      <c r="C740" s="230"/>
      <c r="D740" s="231" t="s">
        <v>152</v>
      </c>
      <c r="E740" s="232" t="s">
        <v>24</v>
      </c>
      <c r="F740" s="233" t="s">
        <v>401</v>
      </c>
      <c r="G740" s="230"/>
      <c r="H740" s="232" t="s">
        <v>24</v>
      </c>
      <c r="I740" s="234"/>
      <c r="J740" s="230"/>
      <c r="K740" s="230"/>
      <c r="L740" s="235"/>
      <c r="M740" s="236"/>
      <c r="N740" s="237"/>
      <c r="O740" s="237"/>
      <c r="P740" s="237"/>
      <c r="Q740" s="237"/>
      <c r="R740" s="237"/>
      <c r="S740" s="237"/>
      <c r="T740" s="238"/>
      <c r="AT740" s="239" t="s">
        <v>152</v>
      </c>
      <c r="AU740" s="239" t="s">
        <v>83</v>
      </c>
      <c r="AV740" s="11" t="s">
        <v>81</v>
      </c>
      <c r="AW740" s="11" t="s">
        <v>37</v>
      </c>
      <c r="AX740" s="11" t="s">
        <v>73</v>
      </c>
      <c r="AY740" s="239" t="s">
        <v>143</v>
      </c>
    </row>
    <row r="741" s="12" customFormat="1">
      <c r="B741" s="240"/>
      <c r="C741" s="241"/>
      <c r="D741" s="231" t="s">
        <v>152</v>
      </c>
      <c r="E741" s="242" t="s">
        <v>24</v>
      </c>
      <c r="F741" s="243" t="s">
        <v>402</v>
      </c>
      <c r="G741" s="241"/>
      <c r="H741" s="244">
        <v>104.58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AT741" s="250" t="s">
        <v>152</v>
      </c>
      <c r="AU741" s="250" t="s">
        <v>83</v>
      </c>
      <c r="AV741" s="12" t="s">
        <v>83</v>
      </c>
      <c r="AW741" s="12" t="s">
        <v>37</v>
      </c>
      <c r="AX741" s="12" t="s">
        <v>73</v>
      </c>
      <c r="AY741" s="250" t="s">
        <v>143</v>
      </c>
    </row>
    <row r="742" s="12" customFormat="1">
      <c r="B742" s="240"/>
      <c r="C742" s="241"/>
      <c r="D742" s="231" t="s">
        <v>152</v>
      </c>
      <c r="E742" s="242" t="s">
        <v>24</v>
      </c>
      <c r="F742" s="243" t="s">
        <v>403</v>
      </c>
      <c r="G742" s="241"/>
      <c r="H742" s="244">
        <v>18.620000000000001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AT742" s="250" t="s">
        <v>152</v>
      </c>
      <c r="AU742" s="250" t="s">
        <v>83</v>
      </c>
      <c r="AV742" s="12" t="s">
        <v>83</v>
      </c>
      <c r="AW742" s="12" t="s">
        <v>37</v>
      </c>
      <c r="AX742" s="12" t="s">
        <v>73</v>
      </c>
      <c r="AY742" s="250" t="s">
        <v>143</v>
      </c>
    </row>
    <row r="743" s="12" customFormat="1">
      <c r="B743" s="240"/>
      <c r="C743" s="241"/>
      <c r="D743" s="231" t="s">
        <v>152</v>
      </c>
      <c r="E743" s="242" t="s">
        <v>24</v>
      </c>
      <c r="F743" s="243" t="s">
        <v>404</v>
      </c>
      <c r="G743" s="241"/>
      <c r="H743" s="244">
        <v>33.810000000000002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AT743" s="250" t="s">
        <v>152</v>
      </c>
      <c r="AU743" s="250" t="s">
        <v>83</v>
      </c>
      <c r="AV743" s="12" t="s">
        <v>83</v>
      </c>
      <c r="AW743" s="12" t="s">
        <v>37</v>
      </c>
      <c r="AX743" s="12" t="s">
        <v>73</v>
      </c>
      <c r="AY743" s="250" t="s">
        <v>143</v>
      </c>
    </row>
    <row r="744" s="12" customFormat="1">
      <c r="B744" s="240"/>
      <c r="C744" s="241"/>
      <c r="D744" s="231" t="s">
        <v>152</v>
      </c>
      <c r="E744" s="242" t="s">
        <v>24</v>
      </c>
      <c r="F744" s="243" t="s">
        <v>405</v>
      </c>
      <c r="G744" s="241"/>
      <c r="H744" s="244">
        <v>49.384999999999998</v>
      </c>
      <c r="I744" s="245"/>
      <c r="J744" s="241"/>
      <c r="K744" s="241"/>
      <c r="L744" s="246"/>
      <c r="M744" s="247"/>
      <c r="N744" s="248"/>
      <c r="O744" s="248"/>
      <c r="P744" s="248"/>
      <c r="Q744" s="248"/>
      <c r="R744" s="248"/>
      <c r="S744" s="248"/>
      <c r="T744" s="249"/>
      <c r="AT744" s="250" t="s">
        <v>152</v>
      </c>
      <c r="AU744" s="250" t="s">
        <v>83</v>
      </c>
      <c r="AV744" s="12" t="s">
        <v>83</v>
      </c>
      <c r="AW744" s="12" t="s">
        <v>37</v>
      </c>
      <c r="AX744" s="12" t="s">
        <v>73</v>
      </c>
      <c r="AY744" s="250" t="s">
        <v>143</v>
      </c>
    </row>
    <row r="745" s="12" customFormat="1">
      <c r="B745" s="240"/>
      <c r="C745" s="241"/>
      <c r="D745" s="231" t="s">
        <v>152</v>
      </c>
      <c r="E745" s="242" t="s">
        <v>24</v>
      </c>
      <c r="F745" s="243" t="s">
        <v>406</v>
      </c>
      <c r="G745" s="241"/>
      <c r="H745" s="244">
        <v>43.469999999999999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AT745" s="250" t="s">
        <v>152</v>
      </c>
      <c r="AU745" s="250" t="s">
        <v>83</v>
      </c>
      <c r="AV745" s="12" t="s">
        <v>83</v>
      </c>
      <c r="AW745" s="12" t="s">
        <v>37</v>
      </c>
      <c r="AX745" s="12" t="s">
        <v>73</v>
      </c>
      <c r="AY745" s="250" t="s">
        <v>143</v>
      </c>
    </row>
    <row r="746" s="12" customFormat="1">
      <c r="B746" s="240"/>
      <c r="C746" s="241"/>
      <c r="D746" s="231" t="s">
        <v>152</v>
      </c>
      <c r="E746" s="242" t="s">
        <v>24</v>
      </c>
      <c r="F746" s="243" t="s">
        <v>407</v>
      </c>
      <c r="G746" s="241"/>
      <c r="H746" s="244">
        <v>3.7730000000000001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AT746" s="250" t="s">
        <v>152</v>
      </c>
      <c r="AU746" s="250" t="s">
        <v>83</v>
      </c>
      <c r="AV746" s="12" t="s">
        <v>83</v>
      </c>
      <c r="AW746" s="12" t="s">
        <v>37</v>
      </c>
      <c r="AX746" s="12" t="s">
        <v>73</v>
      </c>
      <c r="AY746" s="250" t="s">
        <v>143</v>
      </c>
    </row>
    <row r="747" s="12" customFormat="1">
      <c r="B747" s="240"/>
      <c r="C747" s="241"/>
      <c r="D747" s="231" t="s">
        <v>152</v>
      </c>
      <c r="E747" s="242" t="s">
        <v>24</v>
      </c>
      <c r="F747" s="243" t="s">
        <v>408</v>
      </c>
      <c r="G747" s="241"/>
      <c r="H747" s="244">
        <v>1.9950000000000001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AT747" s="250" t="s">
        <v>152</v>
      </c>
      <c r="AU747" s="250" t="s">
        <v>83</v>
      </c>
      <c r="AV747" s="12" t="s">
        <v>83</v>
      </c>
      <c r="AW747" s="12" t="s">
        <v>37</v>
      </c>
      <c r="AX747" s="12" t="s">
        <v>73</v>
      </c>
      <c r="AY747" s="250" t="s">
        <v>143</v>
      </c>
    </row>
    <row r="748" s="13" customFormat="1">
      <c r="B748" s="251"/>
      <c r="C748" s="252"/>
      <c r="D748" s="231" t="s">
        <v>152</v>
      </c>
      <c r="E748" s="253" t="s">
        <v>24</v>
      </c>
      <c r="F748" s="254" t="s">
        <v>155</v>
      </c>
      <c r="G748" s="252"/>
      <c r="H748" s="255">
        <v>255.63300000000001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AT748" s="261" t="s">
        <v>152</v>
      </c>
      <c r="AU748" s="261" t="s">
        <v>83</v>
      </c>
      <c r="AV748" s="13" t="s">
        <v>150</v>
      </c>
      <c r="AW748" s="13" t="s">
        <v>37</v>
      </c>
      <c r="AX748" s="13" t="s">
        <v>81</v>
      </c>
      <c r="AY748" s="261" t="s">
        <v>143</v>
      </c>
    </row>
    <row r="749" s="1" customFormat="1" ht="51" customHeight="1">
      <c r="B749" s="46"/>
      <c r="C749" s="217" t="s">
        <v>640</v>
      </c>
      <c r="D749" s="217" t="s">
        <v>145</v>
      </c>
      <c r="E749" s="218" t="s">
        <v>641</v>
      </c>
      <c r="F749" s="219" t="s">
        <v>642</v>
      </c>
      <c r="G749" s="220" t="s">
        <v>148</v>
      </c>
      <c r="H749" s="221">
        <v>24.199999999999999</v>
      </c>
      <c r="I749" s="222"/>
      <c r="J749" s="223">
        <f>ROUND(I749*H749,2)</f>
        <v>0</v>
      </c>
      <c r="K749" s="219" t="s">
        <v>24</v>
      </c>
      <c r="L749" s="72"/>
      <c r="M749" s="224" t="s">
        <v>24</v>
      </c>
      <c r="N749" s="225" t="s">
        <v>44</v>
      </c>
      <c r="O749" s="47"/>
      <c r="P749" s="226">
        <f>O749*H749</f>
        <v>0</v>
      </c>
      <c r="Q749" s="226">
        <v>0.01</v>
      </c>
      <c r="R749" s="226">
        <f>Q749*H749</f>
        <v>0.24199999999999999</v>
      </c>
      <c r="S749" s="226">
        <v>0</v>
      </c>
      <c r="T749" s="227">
        <f>S749*H749</f>
        <v>0</v>
      </c>
      <c r="AR749" s="24" t="s">
        <v>150</v>
      </c>
      <c r="AT749" s="24" t="s">
        <v>145</v>
      </c>
      <c r="AU749" s="24" t="s">
        <v>83</v>
      </c>
      <c r="AY749" s="24" t="s">
        <v>143</v>
      </c>
      <c r="BE749" s="228">
        <f>IF(N749="základní",J749,0)</f>
        <v>0</v>
      </c>
      <c r="BF749" s="228">
        <f>IF(N749="snížená",J749,0)</f>
        <v>0</v>
      </c>
      <c r="BG749" s="228">
        <f>IF(N749="zákl. přenesená",J749,0)</f>
        <v>0</v>
      </c>
      <c r="BH749" s="228">
        <f>IF(N749="sníž. přenesená",J749,0)</f>
        <v>0</v>
      </c>
      <c r="BI749" s="228">
        <f>IF(N749="nulová",J749,0)</f>
        <v>0</v>
      </c>
      <c r="BJ749" s="24" t="s">
        <v>81</v>
      </c>
      <c r="BK749" s="228">
        <f>ROUND(I749*H749,2)</f>
        <v>0</v>
      </c>
      <c r="BL749" s="24" t="s">
        <v>150</v>
      </c>
      <c r="BM749" s="24" t="s">
        <v>643</v>
      </c>
    </row>
    <row r="750" s="11" customFormat="1">
      <c r="B750" s="229"/>
      <c r="C750" s="230"/>
      <c r="D750" s="231" t="s">
        <v>152</v>
      </c>
      <c r="E750" s="232" t="s">
        <v>24</v>
      </c>
      <c r="F750" s="233" t="s">
        <v>644</v>
      </c>
      <c r="G750" s="230"/>
      <c r="H750" s="232" t="s">
        <v>24</v>
      </c>
      <c r="I750" s="234"/>
      <c r="J750" s="230"/>
      <c r="K750" s="230"/>
      <c r="L750" s="235"/>
      <c r="M750" s="236"/>
      <c r="N750" s="237"/>
      <c r="O750" s="237"/>
      <c r="P750" s="237"/>
      <c r="Q750" s="237"/>
      <c r="R750" s="237"/>
      <c r="S750" s="237"/>
      <c r="T750" s="238"/>
      <c r="AT750" s="239" t="s">
        <v>152</v>
      </c>
      <c r="AU750" s="239" t="s">
        <v>83</v>
      </c>
      <c r="AV750" s="11" t="s">
        <v>81</v>
      </c>
      <c r="AW750" s="11" t="s">
        <v>37</v>
      </c>
      <c r="AX750" s="11" t="s">
        <v>73</v>
      </c>
      <c r="AY750" s="239" t="s">
        <v>143</v>
      </c>
    </row>
    <row r="751" s="12" customFormat="1">
      <c r="B751" s="240"/>
      <c r="C751" s="241"/>
      <c r="D751" s="231" t="s">
        <v>152</v>
      </c>
      <c r="E751" s="242" t="s">
        <v>24</v>
      </c>
      <c r="F751" s="243" t="s">
        <v>645</v>
      </c>
      <c r="G751" s="241"/>
      <c r="H751" s="244">
        <v>24.199999999999999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AT751" s="250" t="s">
        <v>152</v>
      </c>
      <c r="AU751" s="250" t="s">
        <v>83</v>
      </c>
      <c r="AV751" s="12" t="s">
        <v>83</v>
      </c>
      <c r="AW751" s="12" t="s">
        <v>37</v>
      </c>
      <c r="AX751" s="12" t="s">
        <v>73</v>
      </c>
      <c r="AY751" s="250" t="s">
        <v>143</v>
      </c>
    </row>
    <row r="752" s="13" customFormat="1">
      <c r="B752" s="251"/>
      <c r="C752" s="252"/>
      <c r="D752" s="231" t="s">
        <v>152</v>
      </c>
      <c r="E752" s="253" t="s">
        <v>24</v>
      </c>
      <c r="F752" s="254" t="s">
        <v>155</v>
      </c>
      <c r="G752" s="252"/>
      <c r="H752" s="255">
        <v>24.199999999999999</v>
      </c>
      <c r="I752" s="256"/>
      <c r="J752" s="252"/>
      <c r="K752" s="252"/>
      <c r="L752" s="257"/>
      <c r="M752" s="258"/>
      <c r="N752" s="259"/>
      <c r="O752" s="259"/>
      <c r="P752" s="259"/>
      <c r="Q752" s="259"/>
      <c r="R752" s="259"/>
      <c r="S752" s="259"/>
      <c r="T752" s="260"/>
      <c r="AT752" s="261" t="s">
        <v>152</v>
      </c>
      <c r="AU752" s="261" t="s">
        <v>83</v>
      </c>
      <c r="AV752" s="13" t="s">
        <v>150</v>
      </c>
      <c r="AW752" s="13" t="s">
        <v>37</v>
      </c>
      <c r="AX752" s="13" t="s">
        <v>81</v>
      </c>
      <c r="AY752" s="261" t="s">
        <v>143</v>
      </c>
    </row>
    <row r="753" s="1" customFormat="1" ht="16.5" customHeight="1">
      <c r="B753" s="46"/>
      <c r="C753" s="217" t="s">
        <v>646</v>
      </c>
      <c r="D753" s="217" t="s">
        <v>145</v>
      </c>
      <c r="E753" s="218" t="s">
        <v>647</v>
      </c>
      <c r="F753" s="219" t="s">
        <v>648</v>
      </c>
      <c r="G753" s="220" t="s">
        <v>148</v>
      </c>
      <c r="H753" s="221">
        <v>68.799999999999997</v>
      </c>
      <c r="I753" s="222"/>
      <c r="J753" s="223">
        <f>ROUND(I753*H753,2)</f>
        <v>0</v>
      </c>
      <c r="K753" s="219" t="s">
        <v>24</v>
      </c>
      <c r="L753" s="72"/>
      <c r="M753" s="224" t="s">
        <v>24</v>
      </c>
      <c r="N753" s="225" t="s">
        <v>44</v>
      </c>
      <c r="O753" s="47"/>
      <c r="P753" s="226">
        <f>O753*H753</f>
        <v>0</v>
      </c>
      <c r="Q753" s="226">
        <v>0.01</v>
      </c>
      <c r="R753" s="226">
        <f>Q753*H753</f>
        <v>0.68799999999999994</v>
      </c>
      <c r="S753" s="226">
        <v>0</v>
      </c>
      <c r="T753" s="227">
        <f>S753*H753</f>
        <v>0</v>
      </c>
      <c r="AR753" s="24" t="s">
        <v>150</v>
      </c>
      <c r="AT753" s="24" t="s">
        <v>145</v>
      </c>
      <c r="AU753" s="24" t="s">
        <v>83</v>
      </c>
      <c r="AY753" s="24" t="s">
        <v>143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24" t="s">
        <v>81</v>
      </c>
      <c r="BK753" s="228">
        <f>ROUND(I753*H753,2)</f>
        <v>0</v>
      </c>
      <c r="BL753" s="24" t="s">
        <v>150</v>
      </c>
      <c r="BM753" s="24" t="s">
        <v>649</v>
      </c>
    </row>
    <row r="754" s="1" customFormat="1">
      <c r="B754" s="46"/>
      <c r="C754" s="74"/>
      <c r="D754" s="231" t="s">
        <v>296</v>
      </c>
      <c r="E754" s="74"/>
      <c r="F754" s="272" t="s">
        <v>527</v>
      </c>
      <c r="G754" s="74"/>
      <c r="H754" s="74"/>
      <c r="I754" s="187"/>
      <c r="J754" s="74"/>
      <c r="K754" s="74"/>
      <c r="L754" s="72"/>
      <c r="M754" s="273"/>
      <c r="N754" s="47"/>
      <c r="O754" s="47"/>
      <c r="P754" s="47"/>
      <c r="Q754" s="47"/>
      <c r="R754" s="47"/>
      <c r="S754" s="47"/>
      <c r="T754" s="95"/>
      <c r="AT754" s="24" t="s">
        <v>296</v>
      </c>
      <c r="AU754" s="24" t="s">
        <v>83</v>
      </c>
    </row>
    <row r="755" s="11" customFormat="1">
      <c r="B755" s="229"/>
      <c r="C755" s="230"/>
      <c r="D755" s="231" t="s">
        <v>152</v>
      </c>
      <c r="E755" s="232" t="s">
        <v>24</v>
      </c>
      <c r="F755" s="233" t="s">
        <v>644</v>
      </c>
      <c r="G755" s="230"/>
      <c r="H755" s="232" t="s">
        <v>24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AT755" s="239" t="s">
        <v>152</v>
      </c>
      <c r="AU755" s="239" t="s">
        <v>83</v>
      </c>
      <c r="AV755" s="11" t="s">
        <v>81</v>
      </c>
      <c r="AW755" s="11" t="s">
        <v>37</v>
      </c>
      <c r="AX755" s="11" t="s">
        <v>73</v>
      </c>
      <c r="AY755" s="239" t="s">
        <v>143</v>
      </c>
    </row>
    <row r="756" s="12" customFormat="1">
      <c r="B756" s="240"/>
      <c r="C756" s="241"/>
      <c r="D756" s="231" t="s">
        <v>152</v>
      </c>
      <c r="E756" s="242" t="s">
        <v>24</v>
      </c>
      <c r="F756" s="243" t="s">
        <v>650</v>
      </c>
      <c r="G756" s="241"/>
      <c r="H756" s="244">
        <v>68.799999999999997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AT756" s="250" t="s">
        <v>152</v>
      </c>
      <c r="AU756" s="250" t="s">
        <v>83</v>
      </c>
      <c r="AV756" s="12" t="s">
        <v>83</v>
      </c>
      <c r="AW756" s="12" t="s">
        <v>37</v>
      </c>
      <c r="AX756" s="12" t="s">
        <v>73</v>
      </c>
      <c r="AY756" s="250" t="s">
        <v>143</v>
      </c>
    </row>
    <row r="757" s="13" customFormat="1">
      <c r="B757" s="251"/>
      <c r="C757" s="252"/>
      <c r="D757" s="231" t="s">
        <v>152</v>
      </c>
      <c r="E757" s="253" t="s">
        <v>24</v>
      </c>
      <c r="F757" s="254" t="s">
        <v>155</v>
      </c>
      <c r="G757" s="252"/>
      <c r="H757" s="255">
        <v>68.799999999999997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AT757" s="261" t="s">
        <v>152</v>
      </c>
      <c r="AU757" s="261" t="s">
        <v>83</v>
      </c>
      <c r="AV757" s="13" t="s">
        <v>150</v>
      </c>
      <c r="AW757" s="13" t="s">
        <v>37</v>
      </c>
      <c r="AX757" s="13" t="s">
        <v>81</v>
      </c>
      <c r="AY757" s="261" t="s">
        <v>143</v>
      </c>
    </row>
    <row r="758" s="1" customFormat="1" ht="16.5" customHeight="1">
      <c r="B758" s="46"/>
      <c r="C758" s="217" t="s">
        <v>651</v>
      </c>
      <c r="D758" s="217" t="s">
        <v>145</v>
      </c>
      <c r="E758" s="218" t="s">
        <v>652</v>
      </c>
      <c r="F758" s="219" t="s">
        <v>653</v>
      </c>
      <c r="G758" s="220" t="s">
        <v>148</v>
      </c>
      <c r="H758" s="221">
        <v>2.7000000000000002</v>
      </c>
      <c r="I758" s="222"/>
      <c r="J758" s="223">
        <f>ROUND(I758*H758,2)</f>
        <v>0</v>
      </c>
      <c r="K758" s="219" t="s">
        <v>24</v>
      </c>
      <c r="L758" s="72"/>
      <c r="M758" s="224" t="s">
        <v>24</v>
      </c>
      <c r="N758" s="225" t="s">
        <v>44</v>
      </c>
      <c r="O758" s="47"/>
      <c r="P758" s="226">
        <f>O758*H758</f>
        <v>0</v>
      </c>
      <c r="Q758" s="226">
        <v>0</v>
      </c>
      <c r="R758" s="226">
        <f>Q758*H758</f>
        <v>0</v>
      </c>
      <c r="S758" s="226">
        <v>0</v>
      </c>
      <c r="T758" s="227">
        <f>S758*H758</f>
        <v>0</v>
      </c>
      <c r="AR758" s="24" t="s">
        <v>150</v>
      </c>
      <c r="AT758" s="24" t="s">
        <v>145</v>
      </c>
      <c r="AU758" s="24" t="s">
        <v>83</v>
      </c>
      <c r="AY758" s="24" t="s">
        <v>143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24" t="s">
        <v>81</v>
      </c>
      <c r="BK758" s="228">
        <f>ROUND(I758*H758,2)</f>
        <v>0</v>
      </c>
      <c r="BL758" s="24" t="s">
        <v>150</v>
      </c>
      <c r="BM758" s="24" t="s">
        <v>654</v>
      </c>
    </row>
    <row r="759" s="1" customFormat="1">
      <c r="B759" s="46"/>
      <c r="C759" s="74"/>
      <c r="D759" s="231" t="s">
        <v>296</v>
      </c>
      <c r="E759" s="74"/>
      <c r="F759" s="272" t="s">
        <v>655</v>
      </c>
      <c r="G759" s="74"/>
      <c r="H759" s="74"/>
      <c r="I759" s="187"/>
      <c r="J759" s="74"/>
      <c r="K759" s="74"/>
      <c r="L759" s="72"/>
      <c r="M759" s="273"/>
      <c r="N759" s="47"/>
      <c r="O759" s="47"/>
      <c r="P759" s="47"/>
      <c r="Q759" s="47"/>
      <c r="R759" s="47"/>
      <c r="S759" s="47"/>
      <c r="T759" s="95"/>
      <c r="AT759" s="24" t="s">
        <v>296</v>
      </c>
      <c r="AU759" s="24" t="s">
        <v>83</v>
      </c>
    </row>
    <row r="760" s="11" customFormat="1">
      <c r="B760" s="229"/>
      <c r="C760" s="230"/>
      <c r="D760" s="231" t="s">
        <v>152</v>
      </c>
      <c r="E760" s="232" t="s">
        <v>24</v>
      </c>
      <c r="F760" s="233" t="s">
        <v>656</v>
      </c>
      <c r="G760" s="230"/>
      <c r="H760" s="232" t="s">
        <v>24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AT760" s="239" t="s">
        <v>152</v>
      </c>
      <c r="AU760" s="239" t="s">
        <v>83</v>
      </c>
      <c r="AV760" s="11" t="s">
        <v>81</v>
      </c>
      <c r="AW760" s="11" t="s">
        <v>37</v>
      </c>
      <c r="AX760" s="11" t="s">
        <v>73</v>
      </c>
      <c r="AY760" s="239" t="s">
        <v>143</v>
      </c>
    </row>
    <row r="761" s="12" customFormat="1">
      <c r="B761" s="240"/>
      <c r="C761" s="241"/>
      <c r="D761" s="231" t="s">
        <v>152</v>
      </c>
      <c r="E761" s="242" t="s">
        <v>24</v>
      </c>
      <c r="F761" s="243" t="s">
        <v>657</v>
      </c>
      <c r="G761" s="241"/>
      <c r="H761" s="244">
        <v>2.7000000000000002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AT761" s="250" t="s">
        <v>152</v>
      </c>
      <c r="AU761" s="250" t="s">
        <v>83</v>
      </c>
      <c r="AV761" s="12" t="s">
        <v>83</v>
      </c>
      <c r="AW761" s="12" t="s">
        <v>37</v>
      </c>
      <c r="AX761" s="12" t="s">
        <v>73</v>
      </c>
      <c r="AY761" s="250" t="s">
        <v>143</v>
      </c>
    </row>
    <row r="762" s="13" customFormat="1">
      <c r="B762" s="251"/>
      <c r="C762" s="252"/>
      <c r="D762" s="231" t="s">
        <v>152</v>
      </c>
      <c r="E762" s="253" t="s">
        <v>24</v>
      </c>
      <c r="F762" s="254" t="s">
        <v>155</v>
      </c>
      <c r="G762" s="252"/>
      <c r="H762" s="255">
        <v>2.7000000000000002</v>
      </c>
      <c r="I762" s="256"/>
      <c r="J762" s="252"/>
      <c r="K762" s="252"/>
      <c r="L762" s="257"/>
      <c r="M762" s="258"/>
      <c r="N762" s="259"/>
      <c r="O762" s="259"/>
      <c r="P762" s="259"/>
      <c r="Q762" s="259"/>
      <c r="R762" s="259"/>
      <c r="S762" s="259"/>
      <c r="T762" s="260"/>
      <c r="AT762" s="261" t="s">
        <v>152</v>
      </c>
      <c r="AU762" s="261" t="s">
        <v>83</v>
      </c>
      <c r="AV762" s="13" t="s">
        <v>150</v>
      </c>
      <c r="AW762" s="13" t="s">
        <v>37</v>
      </c>
      <c r="AX762" s="13" t="s">
        <v>81</v>
      </c>
      <c r="AY762" s="261" t="s">
        <v>143</v>
      </c>
    </row>
    <row r="763" s="1" customFormat="1" ht="16.5" customHeight="1">
      <c r="B763" s="46"/>
      <c r="C763" s="217" t="s">
        <v>658</v>
      </c>
      <c r="D763" s="217" t="s">
        <v>145</v>
      </c>
      <c r="E763" s="218" t="s">
        <v>659</v>
      </c>
      <c r="F763" s="219" t="s">
        <v>660</v>
      </c>
      <c r="G763" s="220" t="s">
        <v>174</v>
      </c>
      <c r="H763" s="221">
        <v>200</v>
      </c>
      <c r="I763" s="222"/>
      <c r="J763" s="223">
        <f>ROUND(I763*H763,2)</f>
        <v>0</v>
      </c>
      <c r="K763" s="219" t="s">
        <v>24</v>
      </c>
      <c r="L763" s="72"/>
      <c r="M763" s="224" t="s">
        <v>24</v>
      </c>
      <c r="N763" s="225" t="s">
        <v>44</v>
      </c>
      <c r="O763" s="47"/>
      <c r="P763" s="226">
        <f>O763*H763</f>
        <v>0</v>
      </c>
      <c r="Q763" s="226">
        <v>0</v>
      </c>
      <c r="R763" s="226">
        <f>Q763*H763</f>
        <v>0</v>
      </c>
      <c r="S763" s="226">
        <v>0</v>
      </c>
      <c r="T763" s="227">
        <f>S763*H763</f>
        <v>0</v>
      </c>
      <c r="AR763" s="24" t="s">
        <v>150</v>
      </c>
      <c r="AT763" s="24" t="s">
        <v>145</v>
      </c>
      <c r="AU763" s="24" t="s">
        <v>83</v>
      </c>
      <c r="AY763" s="24" t="s">
        <v>143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24" t="s">
        <v>81</v>
      </c>
      <c r="BK763" s="228">
        <f>ROUND(I763*H763,2)</f>
        <v>0</v>
      </c>
      <c r="BL763" s="24" t="s">
        <v>150</v>
      </c>
      <c r="BM763" s="24" t="s">
        <v>661</v>
      </c>
    </row>
    <row r="764" s="1" customFormat="1">
      <c r="B764" s="46"/>
      <c r="C764" s="74"/>
      <c r="D764" s="231" t="s">
        <v>296</v>
      </c>
      <c r="E764" s="74"/>
      <c r="F764" s="272" t="s">
        <v>655</v>
      </c>
      <c r="G764" s="74"/>
      <c r="H764" s="74"/>
      <c r="I764" s="187"/>
      <c r="J764" s="74"/>
      <c r="K764" s="74"/>
      <c r="L764" s="72"/>
      <c r="M764" s="273"/>
      <c r="N764" s="47"/>
      <c r="O764" s="47"/>
      <c r="P764" s="47"/>
      <c r="Q764" s="47"/>
      <c r="R764" s="47"/>
      <c r="S764" s="47"/>
      <c r="T764" s="95"/>
      <c r="AT764" s="24" t="s">
        <v>296</v>
      </c>
      <c r="AU764" s="24" t="s">
        <v>83</v>
      </c>
    </row>
    <row r="765" s="12" customFormat="1">
      <c r="B765" s="240"/>
      <c r="C765" s="241"/>
      <c r="D765" s="231" t="s">
        <v>152</v>
      </c>
      <c r="E765" s="242" t="s">
        <v>24</v>
      </c>
      <c r="F765" s="243" t="s">
        <v>662</v>
      </c>
      <c r="G765" s="241"/>
      <c r="H765" s="244">
        <v>200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AT765" s="250" t="s">
        <v>152</v>
      </c>
      <c r="AU765" s="250" t="s">
        <v>83</v>
      </c>
      <c r="AV765" s="12" t="s">
        <v>83</v>
      </c>
      <c r="AW765" s="12" t="s">
        <v>37</v>
      </c>
      <c r="AX765" s="12" t="s">
        <v>81</v>
      </c>
      <c r="AY765" s="250" t="s">
        <v>143</v>
      </c>
    </row>
    <row r="766" s="10" customFormat="1" ht="29.88" customHeight="1">
      <c r="B766" s="201"/>
      <c r="C766" s="202"/>
      <c r="D766" s="203" t="s">
        <v>72</v>
      </c>
      <c r="E766" s="215" t="s">
        <v>197</v>
      </c>
      <c r="F766" s="215" t="s">
        <v>663</v>
      </c>
      <c r="G766" s="202"/>
      <c r="H766" s="202"/>
      <c r="I766" s="205"/>
      <c r="J766" s="216">
        <f>BK766</f>
        <v>0</v>
      </c>
      <c r="K766" s="202"/>
      <c r="L766" s="207"/>
      <c r="M766" s="208"/>
      <c r="N766" s="209"/>
      <c r="O766" s="209"/>
      <c r="P766" s="210">
        <f>SUM(P767:P911)</f>
        <v>0</v>
      </c>
      <c r="Q766" s="209"/>
      <c r="R766" s="210">
        <f>SUM(R767:R911)</f>
        <v>27.956446919999998</v>
      </c>
      <c r="S766" s="209"/>
      <c r="T766" s="211">
        <f>SUM(T767:T911)</f>
        <v>222.49890200000002</v>
      </c>
      <c r="AR766" s="212" t="s">
        <v>81</v>
      </c>
      <c r="AT766" s="213" t="s">
        <v>72</v>
      </c>
      <c r="AU766" s="213" t="s">
        <v>81</v>
      </c>
      <c r="AY766" s="212" t="s">
        <v>143</v>
      </c>
      <c r="BK766" s="214">
        <f>SUM(BK767:BK911)</f>
        <v>0</v>
      </c>
    </row>
    <row r="767" s="1" customFormat="1" ht="25.5" customHeight="1">
      <c r="B767" s="46"/>
      <c r="C767" s="217" t="s">
        <v>664</v>
      </c>
      <c r="D767" s="217" t="s">
        <v>145</v>
      </c>
      <c r="E767" s="218" t="s">
        <v>665</v>
      </c>
      <c r="F767" s="219" t="s">
        <v>666</v>
      </c>
      <c r="G767" s="220" t="s">
        <v>174</v>
      </c>
      <c r="H767" s="221">
        <v>91</v>
      </c>
      <c r="I767" s="222"/>
      <c r="J767" s="223">
        <f>ROUND(I767*H767,2)</f>
        <v>0</v>
      </c>
      <c r="K767" s="219" t="s">
        <v>149</v>
      </c>
      <c r="L767" s="72"/>
      <c r="M767" s="224" t="s">
        <v>24</v>
      </c>
      <c r="N767" s="225" t="s">
        <v>44</v>
      </c>
      <c r="O767" s="47"/>
      <c r="P767" s="226">
        <f>O767*H767</f>
        <v>0</v>
      </c>
      <c r="Q767" s="226">
        <v>0.1295</v>
      </c>
      <c r="R767" s="226">
        <f>Q767*H767</f>
        <v>11.7845</v>
      </c>
      <c r="S767" s="226">
        <v>0</v>
      </c>
      <c r="T767" s="227">
        <f>S767*H767</f>
        <v>0</v>
      </c>
      <c r="AR767" s="24" t="s">
        <v>150</v>
      </c>
      <c r="AT767" s="24" t="s">
        <v>145</v>
      </c>
      <c r="AU767" s="24" t="s">
        <v>83</v>
      </c>
      <c r="AY767" s="24" t="s">
        <v>143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24" t="s">
        <v>81</v>
      </c>
      <c r="BK767" s="228">
        <f>ROUND(I767*H767,2)</f>
        <v>0</v>
      </c>
      <c r="BL767" s="24" t="s">
        <v>150</v>
      </c>
      <c r="BM767" s="24" t="s">
        <v>667</v>
      </c>
    </row>
    <row r="768" s="11" customFormat="1">
      <c r="B768" s="229"/>
      <c r="C768" s="230"/>
      <c r="D768" s="231" t="s">
        <v>152</v>
      </c>
      <c r="E768" s="232" t="s">
        <v>24</v>
      </c>
      <c r="F768" s="233" t="s">
        <v>668</v>
      </c>
      <c r="G768" s="230"/>
      <c r="H768" s="232" t="s">
        <v>24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AT768" s="239" t="s">
        <v>152</v>
      </c>
      <c r="AU768" s="239" t="s">
        <v>83</v>
      </c>
      <c r="AV768" s="11" t="s">
        <v>81</v>
      </c>
      <c r="AW768" s="11" t="s">
        <v>37</v>
      </c>
      <c r="AX768" s="11" t="s">
        <v>73</v>
      </c>
      <c r="AY768" s="239" t="s">
        <v>143</v>
      </c>
    </row>
    <row r="769" s="12" customFormat="1">
      <c r="B769" s="240"/>
      <c r="C769" s="241"/>
      <c r="D769" s="231" t="s">
        <v>152</v>
      </c>
      <c r="E769" s="242" t="s">
        <v>24</v>
      </c>
      <c r="F769" s="243" t="s">
        <v>669</v>
      </c>
      <c r="G769" s="241"/>
      <c r="H769" s="244">
        <v>91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AT769" s="250" t="s">
        <v>152</v>
      </c>
      <c r="AU769" s="250" t="s">
        <v>83</v>
      </c>
      <c r="AV769" s="12" t="s">
        <v>83</v>
      </c>
      <c r="AW769" s="12" t="s">
        <v>37</v>
      </c>
      <c r="AX769" s="12" t="s">
        <v>73</v>
      </c>
      <c r="AY769" s="250" t="s">
        <v>143</v>
      </c>
    </row>
    <row r="770" s="13" customFormat="1">
      <c r="B770" s="251"/>
      <c r="C770" s="252"/>
      <c r="D770" s="231" t="s">
        <v>152</v>
      </c>
      <c r="E770" s="253" t="s">
        <v>24</v>
      </c>
      <c r="F770" s="254" t="s">
        <v>155</v>
      </c>
      <c r="G770" s="252"/>
      <c r="H770" s="255">
        <v>91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AT770" s="261" t="s">
        <v>152</v>
      </c>
      <c r="AU770" s="261" t="s">
        <v>83</v>
      </c>
      <c r="AV770" s="13" t="s">
        <v>150</v>
      </c>
      <c r="AW770" s="13" t="s">
        <v>37</v>
      </c>
      <c r="AX770" s="13" t="s">
        <v>81</v>
      </c>
      <c r="AY770" s="261" t="s">
        <v>143</v>
      </c>
    </row>
    <row r="771" s="1" customFormat="1" ht="16.5" customHeight="1">
      <c r="B771" s="46"/>
      <c r="C771" s="262" t="s">
        <v>670</v>
      </c>
      <c r="D771" s="262" t="s">
        <v>235</v>
      </c>
      <c r="E771" s="263" t="s">
        <v>671</v>
      </c>
      <c r="F771" s="264" t="s">
        <v>672</v>
      </c>
      <c r="G771" s="265" t="s">
        <v>673</v>
      </c>
      <c r="H771" s="266">
        <v>91</v>
      </c>
      <c r="I771" s="267"/>
      <c r="J771" s="268">
        <f>ROUND(I771*H771,2)</f>
        <v>0</v>
      </c>
      <c r="K771" s="264" t="s">
        <v>149</v>
      </c>
      <c r="L771" s="269"/>
      <c r="M771" s="270" t="s">
        <v>24</v>
      </c>
      <c r="N771" s="271" t="s">
        <v>44</v>
      </c>
      <c r="O771" s="47"/>
      <c r="P771" s="226">
        <f>O771*H771</f>
        <v>0</v>
      </c>
      <c r="Q771" s="226">
        <v>0.029999999999999999</v>
      </c>
      <c r="R771" s="226">
        <f>Q771*H771</f>
        <v>2.73</v>
      </c>
      <c r="S771" s="226">
        <v>0</v>
      </c>
      <c r="T771" s="227">
        <f>S771*H771</f>
        <v>0</v>
      </c>
      <c r="AR771" s="24" t="s">
        <v>191</v>
      </c>
      <c r="AT771" s="24" t="s">
        <v>235</v>
      </c>
      <c r="AU771" s="24" t="s">
        <v>83</v>
      </c>
      <c r="AY771" s="24" t="s">
        <v>143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24" t="s">
        <v>81</v>
      </c>
      <c r="BK771" s="228">
        <f>ROUND(I771*H771,2)</f>
        <v>0</v>
      </c>
      <c r="BL771" s="24" t="s">
        <v>150</v>
      </c>
      <c r="BM771" s="24" t="s">
        <v>674</v>
      </c>
    </row>
    <row r="772" s="1" customFormat="1" ht="25.5" customHeight="1">
      <c r="B772" s="46"/>
      <c r="C772" s="217" t="s">
        <v>675</v>
      </c>
      <c r="D772" s="217" t="s">
        <v>145</v>
      </c>
      <c r="E772" s="218" t="s">
        <v>676</v>
      </c>
      <c r="F772" s="219" t="s">
        <v>677</v>
      </c>
      <c r="G772" s="220" t="s">
        <v>180</v>
      </c>
      <c r="H772" s="221">
        <v>5.6879999999999997</v>
      </c>
      <c r="I772" s="222"/>
      <c r="J772" s="223">
        <f>ROUND(I772*H772,2)</f>
        <v>0</v>
      </c>
      <c r="K772" s="219" t="s">
        <v>149</v>
      </c>
      <c r="L772" s="72"/>
      <c r="M772" s="224" t="s">
        <v>24</v>
      </c>
      <c r="N772" s="225" t="s">
        <v>44</v>
      </c>
      <c r="O772" s="47"/>
      <c r="P772" s="226">
        <f>O772*H772</f>
        <v>0</v>
      </c>
      <c r="Q772" s="226">
        <v>2.2563399999999998</v>
      </c>
      <c r="R772" s="226">
        <f>Q772*H772</f>
        <v>12.834061919999998</v>
      </c>
      <c r="S772" s="226">
        <v>0</v>
      </c>
      <c r="T772" s="227">
        <f>S772*H772</f>
        <v>0</v>
      </c>
      <c r="AR772" s="24" t="s">
        <v>150</v>
      </c>
      <c r="AT772" s="24" t="s">
        <v>145</v>
      </c>
      <c r="AU772" s="24" t="s">
        <v>83</v>
      </c>
      <c r="AY772" s="24" t="s">
        <v>143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24" t="s">
        <v>81</v>
      </c>
      <c r="BK772" s="228">
        <f>ROUND(I772*H772,2)</f>
        <v>0</v>
      </c>
      <c r="BL772" s="24" t="s">
        <v>150</v>
      </c>
      <c r="BM772" s="24" t="s">
        <v>678</v>
      </c>
    </row>
    <row r="773" s="11" customFormat="1">
      <c r="B773" s="229"/>
      <c r="C773" s="230"/>
      <c r="D773" s="231" t="s">
        <v>152</v>
      </c>
      <c r="E773" s="232" t="s">
        <v>24</v>
      </c>
      <c r="F773" s="233" t="s">
        <v>679</v>
      </c>
      <c r="G773" s="230"/>
      <c r="H773" s="232" t="s">
        <v>24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AT773" s="239" t="s">
        <v>152</v>
      </c>
      <c r="AU773" s="239" t="s">
        <v>83</v>
      </c>
      <c r="AV773" s="11" t="s">
        <v>81</v>
      </c>
      <c r="AW773" s="11" t="s">
        <v>37</v>
      </c>
      <c r="AX773" s="11" t="s">
        <v>73</v>
      </c>
      <c r="AY773" s="239" t="s">
        <v>143</v>
      </c>
    </row>
    <row r="774" s="12" customFormat="1">
      <c r="B774" s="240"/>
      <c r="C774" s="241"/>
      <c r="D774" s="231" t="s">
        <v>152</v>
      </c>
      <c r="E774" s="242" t="s">
        <v>24</v>
      </c>
      <c r="F774" s="243" t="s">
        <v>680</v>
      </c>
      <c r="G774" s="241"/>
      <c r="H774" s="244">
        <v>5.6879999999999997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AT774" s="250" t="s">
        <v>152</v>
      </c>
      <c r="AU774" s="250" t="s">
        <v>83</v>
      </c>
      <c r="AV774" s="12" t="s">
        <v>83</v>
      </c>
      <c r="AW774" s="12" t="s">
        <v>37</v>
      </c>
      <c r="AX774" s="12" t="s">
        <v>73</v>
      </c>
      <c r="AY774" s="250" t="s">
        <v>143</v>
      </c>
    </row>
    <row r="775" s="13" customFormat="1">
      <c r="B775" s="251"/>
      <c r="C775" s="252"/>
      <c r="D775" s="231" t="s">
        <v>152</v>
      </c>
      <c r="E775" s="253" t="s">
        <v>24</v>
      </c>
      <c r="F775" s="254" t="s">
        <v>155</v>
      </c>
      <c r="G775" s="252"/>
      <c r="H775" s="255">
        <v>5.6879999999999997</v>
      </c>
      <c r="I775" s="256"/>
      <c r="J775" s="252"/>
      <c r="K775" s="252"/>
      <c r="L775" s="257"/>
      <c r="M775" s="258"/>
      <c r="N775" s="259"/>
      <c r="O775" s="259"/>
      <c r="P775" s="259"/>
      <c r="Q775" s="259"/>
      <c r="R775" s="259"/>
      <c r="S775" s="259"/>
      <c r="T775" s="260"/>
      <c r="AT775" s="261" t="s">
        <v>152</v>
      </c>
      <c r="AU775" s="261" t="s">
        <v>83</v>
      </c>
      <c r="AV775" s="13" t="s">
        <v>150</v>
      </c>
      <c r="AW775" s="13" t="s">
        <v>37</v>
      </c>
      <c r="AX775" s="13" t="s">
        <v>81</v>
      </c>
      <c r="AY775" s="261" t="s">
        <v>143</v>
      </c>
    </row>
    <row r="776" s="1" customFormat="1" ht="25.5" customHeight="1">
      <c r="B776" s="46"/>
      <c r="C776" s="217" t="s">
        <v>257</v>
      </c>
      <c r="D776" s="217" t="s">
        <v>145</v>
      </c>
      <c r="E776" s="218" t="s">
        <v>681</v>
      </c>
      <c r="F776" s="219" t="s">
        <v>682</v>
      </c>
      <c r="G776" s="220" t="s">
        <v>148</v>
      </c>
      <c r="H776" s="221">
        <v>45.5</v>
      </c>
      <c r="I776" s="222"/>
      <c r="J776" s="223">
        <f>ROUND(I776*H776,2)</f>
        <v>0</v>
      </c>
      <c r="K776" s="219" t="s">
        <v>149</v>
      </c>
      <c r="L776" s="72"/>
      <c r="M776" s="224" t="s">
        <v>24</v>
      </c>
      <c r="N776" s="225" t="s">
        <v>44</v>
      </c>
      <c r="O776" s="47"/>
      <c r="P776" s="226">
        <f>O776*H776</f>
        <v>0</v>
      </c>
      <c r="Q776" s="226">
        <v>0.00046999999999999999</v>
      </c>
      <c r="R776" s="226">
        <f>Q776*H776</f>
        <v>0.021384999999999998</v>
      </c>
      <c r="S776" s="226">
        <v>0</v>
      </c>
      <c r="T776" s="227">
        <f>S776*H776</f>
        <v>0</v>
      </c>
      <c r="AR776" s="24" t="s">
        <v>150</v>
      </c>
      <c r="AT776" s="24" t="s">
        <v>145</v>
      </c>
      <c r="AU776" s="24" t="s">
        <v>83</v>
      </c>
      <c r="AY776" s="24" t="s">
        <v>143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24" t="s">
        <v>81</v>
      </c>
      <c r="BK776" s="228">
        <f>ROUND(I776*H776,2)</f>
        <v>0</v>
      </c>
      <c r="BL776" s="24" t="s">
        <v>150</v>
      </c>
      <c r="BM776" s="24" t="s">
        <v>683</v>
      </c>
    </row>
    <row r="777" s="11" customFormat="1">
      <c r="B777" s="229"/>
      <c r="C777" s="230"/>
      <c r="D777" s="231" t="s">
        <v>152</v>
      </c>
      <c r="E777" s="232" t="s">
        <v>24</v>
      </c>
      <c r="F777" s="233" t="s">
        <v>684</v>
      </c>
      <c r="G777" s="230"/>
      <c r="H777" s="232" t="s">
        <v>24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AT777" s="239" t="s">
        <v>152</v>
      </c>
      <c r="AU777" s="239" t="s">
        <v>83</v>
      </c>
      <c r="AV777" s="11" t="s">
        <v>81</v>
      </c>
      <c r="AW777" s="11" t="s">
        <v>37</v>
      </c>
      <c r="AX777" s="11" t="s">
        <v>73</v>
      </c>
      <c r="AY777" s="239" t="s">
        <v>143</v>
      </c>
    </row>
    <row r="778" s="12" customFormat="1">
      <c r="B778" s="240"/>
      <c r="C778" s="241"/>
      <c r="D778" s="231" t="s">
        <v>152</v>
      </c>
      <c r="E778" s="242" t="s">
        <v>24</v>
      </c>
      <c r="F778" s="243" t="s">
        <v>275</v>
      </c>
      <c r="G778" s="241"/>
      <c r="H778" s="244">
        <v>45.5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AT778" s="250" t="s">
        <v>152</v>
      </c>
      <c r="AU778" s="250" t="s">
        <v>83</v>
      </c>
      <c r="AV778" s="12" t="s">
        <v>83</v>
      </c>
      <c r="AW778" s="12" t="s">
        <v>37</v>
      </c>
      <c r="AX778" s="12" t="s">
        <v>73</v>
      </c>
      <c r="AY778" s="250" t="s">
        <v>143</v>
      </c>
    </row>
    <row r="779" s="13" customFormat="1">
      <c r="B779" s="251"/>
      <c r="C779" s="252"/>
      <c r="D779" s="231" t="s">
        <v>152</v>
      </c>
      <c r="E779" s="253" t="s">
        <v>24</v>
      </c>
      <c r="F779" s="254" t="s">
        <v>155</v>
      </c>
      <c r="G779" s="252"/>
      <c r="H779" s="255">
        <v>45.5</v>
      </c>
      <c r="I779" s="256"/>
      <c r="J779" s="252"/>
      <c r="K779" s="252"/>
      <c r="L779" s="257"/>
      <c r="M779" s="258"/>
      <c r="N779" s="259"/>
      <c r="O779" s="259"/>
      <c r="P779" s="259"/>
      <c r="Q779" s="259"/>
      <c r="R779" s="259"/>
      <c r="S779" s="259"/>
      <c r="T779" s="260"/>
      <c r="AT779" s="261" t="s">
        <v>152</v>
      </c>
      <c r="AU779" s="261" t="s">
        <v>83</v>
      </c>
      <c r="AV779" s="13" t="s">
        <v>150</v>
      </c>
      <c r="AW779" s="13" t="s">
        <v>37</v>
      </c>
      <c r="AX779" s="13" t="s">
        <v>81</v>
      </c>
      <c r="AY779" s="261" t="s">
        <v>143</v>
      </c>
    </row>
    <row r="780" s="1" customFormat="1" ht="25.5" customHeight="1">
      <c r="B780" s="46"/>
      <c r="C780" s="217" t="s">
        <v>685</v>
      </c>
      <c r="D780" s="217" t="s">
        <v>145</v>
      </c>
      <c r="E780" s="218" t="s">
        <v>686</v>
      </c>
      <c r="F780" s="219" t="s">
        <v>687</v>
      </c>
      <c r="G780" s="220" t="s">
        <v>148</v>
      </c>
      <c r="H780" s="221">
        <v>850</v>
      </c>
      <c r="I780" s="222"/>
      <c r="J780" s="223">
        <f>ROUND(I780*H780,2)</f>
        <v>0</v>
      </c>
      <c r="K780" s="219" t="s">
        <v>149</v>
      </c>
      <c r="L780" s="72"/>
      <c r="M780" s="224" t="s">
        <v>24</v>
      </c>
      <c r="N780" s="225" t="s">
        <v>44</v>
      </c>
      <c r="O780" s="47"/>
      <c r="P780" s="226">
        <f>O780*H780</f>
        <v>0</v>
      </c>
      <c r="Q780" s="226">
        <v>0.00068999999999999997</v>
      </c>
      <c r="R780" s="226">
        <f>Q780*H780</f>
        <v>0.58650000000000002</v>
      </c>
      <c r="S780" s="226">
        <v>0</v>
      </c>
      <c r="T780" s="227">
        <f>S780*H780</f>
        <v>0</v>
      </c>
      <c r="AR780" s="24" t="s">
        <v>150</v>
      </c>
      <c r="AT780" s="24" t="s">
        <v>145</v>
      </c>
      <c r="AU780" s="24" t="s">
        <v>83</v>
      </c>
      <c r="AY780" s="24" t="s">
        <v>143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24" t="s">
        <v>81</v>
      </c>
      <c r="BK780" s="228">
        <f>ROUND(I780*H780,2)</f>
        <v>0</v>
      </c>
      <c r="BL780" s="24" t="s">
        <v>150</v>
      </c>
      <c r="BM780" s="24" t="s">
        <v>688</v>
      </c>
    </row>
    <row r="781" s="11" customFormat="1">
      <c r="B781" s="229"/>
      <c r="C781" s="230"/>
      <c r="D781" s="231" t="s">
        <v>152</v>
      </c>
      <c r="E781" s="232" t="s">
        <v>24</v>
      </c>
      <c r="F781" s="233" t="s">
        <v>689</v>
      </c>
      <c r="G781" s="230"/>
      <c r="H781" s="232" t="s">
        <v>24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AT781" s="239" t="s">
        <v>152</v>
      </c>
      <c r="AU781" s="239" t="s">
        <v>83</v>
      </c>
      <c r="AV781" s="11" t="s">
        <v>81</v>
      </c>
      <c r="AW781" s="11" t="s">
        <v>37</v>
      </c>
      <c r="AX781" s="11" t="s">
        <v>73</v>
      </c>
      <c r="AY781" s="239" t="s">
        <v>143</v>
      </c>
    </row>
    <row r="782" s="12" customFormat="1">
      <c r="B782" s="240"/>
      <c r="C782" s="241"/>
      <c r="D782" s="231" t="s">
        <v>152</v>
      </c>
      <c r="E782" s="242" t="s">
        <v>24</v>
      </c>
      <c r="F782" s="243" t="s">
        <v>690</v>
      </c>
      <c r="G782" s="241"/>
      <c r="H782" s="244">
        <v>850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AT782" s="250" t="s">
        <v>152</v>
      </c>
      <c r="AU782" s="250" t="s">
        <v>83</v>
      </c>
      <c r="AV782" s="12" t="s">
        <v>83</v>
      </c>
      <c r="AW782" s="12" t="s">
        <v>37</v>
      </c>
      <c r="AX782" s="12" t="s">
        <v>73</v>
      </c>
      <c r="AY782" s="250" t="s">
        <v>143</v>
      </c>
    </row>
    <row r="783" s="13" customFormat="1">
      <c r="B783" s="251"/>
      <c r="C783" s="252"/>
      <c r="D783" s="231" t="s">
        <v>152</v>
      </c>
      <c r="E783" s="253" t="s">
        <v>24</v>
      </c>
      <c r="F783" s="254" t="s">
        <v>155</v>
      </c>
      <c r="G783" s="252"/>
      <c r="H783" s="255">
        <v>850</v>
      </c>
      <c r="I783" s="256"/>
      <c r="J783" s="252"/>
      <c r="K783" s="252"/>
      <c r="L783" s="257"/>
      <c r="M783" s="258"/>
      <c r="N783" s="259"/>
      <c r="O783" s="259"/>
      <c r="P783" s="259"/>
      <c r="Q783" s="259"/>
      <c r="R783" s="259"/>
      <c r="S783" s="259"/>
      <c r="T783" s="260"/>
      <c r="AT783" s="261" t="s">
        <v>152</v>
      </c>
      <c r="AU783" s="261" t="s">
        <v>83</v>
      </c>
      <c r="AV783" s="13" t="s">
        <v>150</v>
      </c>
      <c r="AW783" s="13" t="s">
        <v>37</v>
      </c>
      <c r="AX783" s="13" t="s">
        <v>81</v>
      </c>
      <c r="AY783" s="261" t="s">
        <v>143</v>
      </c>
    </row>
    <row r="784" s="1" customFormat="1" ht="16.5" customHeight="1">
      <c r="B784" s="46"/>
      <c r="C784" s="217" t="s">
        <v>691</v>
      </c>
      <c r="D784" s="217" t="s">
        <v>145</v>
      </c>
      <c r="E784" s="218" t="s">
        <v>692</v>
      </c>
      <c r="F784" s="219" t="s">
        <v>693</v>
      </c>
      <c r="G784" s="220" t="s">
        <v>148</v>
      </c>
      <c r="H784" s="221">
        <v>25.045000000000002</v>
      </c>
      <c r="I784" s="222"/>
      <c r="J784" s="223">
        <f>ROUND(I784*H784,2)</f>
        <v>0</v>
      </c>
      <c r="K784" s="219" t="s">
        <v>149</v>
      </c>
      <c r="L784" s="72"/>
      <c r="M784" s="224" t="s">
        <v>24</v>
      </c>
      <c r="N784" s="225" t="s">
        <v>44</v>
      </c>
      <c r="O784" s="47"/>
      <c r="P784" s="226">
        <f>O784*H784</f>
        <v>0</v>
      </c>
      <c r="Q784" s="226">
        <v>0</v>
      </c>
      <c r="R784" s="226">
        <f>Q784*H784</f>
        <v>0</v>
      </c>
      <c r="S784" s="226">
        <v>0.082000000000000003</v>
      </c>
      <c r="T784" s="227">
        <f>S784*H784</f>
        <v>2.05369</v>
      </c>
      <c r="AR784" s="24" t="s">
        <v>150</v>
      </c>
      <c r="AT784" s="24" t="s">
        <v>145</v>
      </c>
      <c r="AU784" s="24" t="s">
        <v>83</v>
      </c>
      <c r="AY784" s="24" t="s">
        <v>143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24" t="s">
        <v>81</v>
      </c>
      <c r="BK784" s="228">
        <f>ROUND(I784*H784,2)</f>
        <v>0</v>
      </c>
      <c r="BL784" s="24" t="s">
        <v>150</v>
      </c>
      <c r="BM784" s="24" t="s">
        <v>694</v>
      </c>
    </row>
    <row r="785" s="11" customFormat="1">
      <c r="B785" s="229"/>
      <c r="C785" s="230"/>
      <c r="D785" s="231" t="s">
        <v>152</v>
      </c>
      <c r="E785" s="232" t="s">
        <v>24</v>
      </c>
      <c r="F785" s="233" t="s">
        <v>153</v>
      </c>
      <c r="G785" s="230"/>
      <c r="H785" s="232" t="s">
        <v>24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AT785" s="239" t="s">
        <v>152</v>
      </c>
      <c r="AU785" s="239" t="s">
        <v>83</v>
      </c>
      <c r="AV785" s="11" t="s">
        <v>81</v>
      </c>
      <c r="AW785" s="11" t="s">
        <v>37</v>
      </c>
      <c r="AX785" s="11" t="s">
        <v>73</v>
      </c>
      <c r="AY785" s="239" t="s">
        <v>143</v>
      </c>
    </row>
    <row r="786" s="12" customFormat="1">
      <c r="B786" s="240"/>
      <c r="C786" s="241"/>
      <c r="D786" s="231" t="s">
        <v>152</v>
      </c>
      <c r="E786" s="242" t="s">
        <v>24</v>
      </c>
      <c r="F786" s="243" t="s">
        <v>695</v>
      </c>
      <c r="G786" s="241"/>
      <c r="H786" s="244">
        <v>25.045000000000002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AT786" s="250" t="s">
        <v>152</v>
      </c>
      <c r="AU786" s="250" t="s">
        <v>83</v>
      </c>
      <c r="AV786" s="12" t="s">
        <v>83</v>
      </c>
      <c r="AW786" s="12" t="s">
        <v>37</v>
      </c>
      <c r="AX786" s="12" t="s">
        <v>73</v>
      </c>
      <c r="AY786" s="250" t="s">
        <v>143</v>
      </c>
    </row>
    <row r="787" s="13" customFormat="1">
      <c r="B787" s="251"/>
      <c r="C787" s="252"/>
      <c r="D787" s="231" t="s">
        <v>152</v>
      </c>
      <c r="E787" s="253" t="s">
        <v>24</v>
      </c>
      <c r="F787" s="254" t="s">
        <v>155</v>
      </c>
      <c r="G787" s="252"/>
      <c r="H787" s="255">
        <v>25.045000000000002</v>
      </c>
      <c r="I787" s="256"/>
      <c r="J787" s="252"/>
      <c r="K787" s="252"/>
      <c r="L787" s="257"/>
      <c r="M787" s="258"/>
      <c r="N787" s="259"/>
      <c r="O787" s="259"/>
      <c r="P787" s="259"/>
      <c r="Q787" s="259"/>
      <c r="R787" s="259"/>
      <c r="S787" s="259"/>
      <c r="T787" s="260"/>
      <c r="AT787" s="261" t="s">
        <v>152</v>
      </c>
      <c r="AU787" s="261" t="s">
        <v>83</v>
      </c>
      <c r="AV787" s="13" t="s">
        <v>150</v>
      </c>
      <c r="AW787" s="13" t="s">
        <v>37</v>
      </c>
      <c r="AX787" s="13" t="s">
        <v>81</v>
      </c>
      <c r="AY787" s="261" t="s">
        <v>143</v>
      </c>
    </row>
    <row r="788" s="1" customFormat="1" ht="16.5" customHeight="1">
      <c r="B788" s="46"/>
      <c r="C788" s="217" t="s">
        <v>696</v>
      </c>
      <c r="D788" s="217" t="s">
        <v>145</v>
      </c>
      <c r="E788" s="218" t="s">
        <v>697</v>
      </c>
      <c r="F788" s="219" t="s">
        <v>698</v>
      </c>
      <c r="G788" s="220" t="s">
        <v>148</v>
      </c>
      <c r="H788" s="221">
        <v>9.9299999999999997</v>
      </c>
      <c r="I788" s="222"/>
      <c r="J788" s="223">
        <f>ROUND(I788*H788,2)</f>
        <v>0</v>
      </c>
      <c r="K788" s="219" t="s">
        <v>149</v>
      </c>
      <c r="L788" s="72"/>
      <c r="M788" s="224" t="s">
        <v>24</v>
      </c>
      <c r="N788" s="225" t="s">
        <v>44</v>
      </c>
      <c r="O788" s="47"/>
      <c r="P788" s="226">
        <f>O788*H788</f>
        <v>0</v>
      </c>
      <c r="Q788" s="226">
        <v>0</v>
      </c>
      <c r="R788" s="226">
        <f>Q788*H788</f>
        <v>0</v>
      </c>
      <c r="S788" s="226">
        <v>0.074999999999999997</v>
      </c>
      <c r="T788" s="227">
        <f>S788*H788</f>
        <v>0.74474999999999991</v>
      </c>
      <c r="AR788" s="24" t="s">
        <v>150</v>
      </c>
      <c r="AT788" s="24" t="s">
        <v>145</v>
      </c>
      <c r="AU788" s="24" t="s">
        <v>83</v>
      </c>
      <c r="AY788" s="24" t="s">
        <v>143</v>
      </c>
      <c r="BE788" s="228">
        <f>IF(N788="základní",J788,0)</f>
        <v>0</v>
      </c>
      <c r="BF788" s="228">
        <f>IF(N788="snížená",J788,0)</f>
        <v>0</v>
      </c>
      <c r="BG788" s="228">
        <f>IF(N788="zákl. přenesená",J788,0)</f>
        <v>0</v>
      </c>
      <c r="BH788" s="228">
        <f>IF(N788="sníž. přenesená",J788,0)</f>
        <v>0</v>
      </c>
      <c r="BI788" s="228">
        <f>IF(N788="nulová",J788,0)</f>
        <v>0</v>
      </c>
      <c r="BJ788" s="24" t="s">
        <v>81</v>
      </c>
      <c r="BK788" s="228">
        <f>ROUND(I788*H788,2)</f>
        <v>0</v>
      </c>
      <c r="BL788" s="24" t="s">
        <v>150</v>
      </c>
      <c r="BM788" s="24" t="s">
        <v>699</v>
      </c>
    </row>
    <row r="789" s="11" customFormat="1">
      <c r="B789" s="229"/>
      <c r="C789" s="230"/>
      <c r="D789" s="231" t="s">
        <v>152</v>
      </c>
      <c r="E789" s="232" t="s">
        <v>24</v>
      </c>
      <c r="F789" s="233" t="s">
        <v>153</v>
      </c>
      <c r="G789" s="230"/>
      <c r="H789" s="232" t="s">
        <v>24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AT789" s="239" t="s">
        <v>152</v>
      </c>
      <c r="AU789" s="239" t="s">
        <v>83</v>
      </c>
      <c r="AV789" s="11" t="s">
        <v>81</v>
      </c>
      <c r="AW789" s="11" t="s">
        <v>37</v>
      </c>
      <c r="AX789" s="11" t="s">
        <v>73</v>
      </c>
      <c r="AY789" s="239" t="s">
        <v>143</v>
      </c>
    </row>
    <row r="790" s="12" customFormat="1">
      <c r="B790" s="240"/>
      <c r="C790" s="241"/>
      <c r="D790" s="231" t="s">
        <v>152</v>
      </c>
      <c r="E790" s="242" t="s">
        <v>24</v>
      </c>
      <c r="F790" s="243" t="s">
        <v>700</v>
      </c>
      <c r="G790" s="241"/>
      <c r="H790" s="244">
        <v>9.9299999999999997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AT790" s="250" t="s">
        <v>152</v>
      </c>
      <c r="AU790" s="250" t="s">
        <v>83</v>
      </c>
      <c r="AV790" s="12" t="s">
        <v>83</v>
      </c>
      <c r="AW790" s="12" t="s">
        <v>37</v>
      </c>
      <c r="AX790" s="12" t="s">
        <v>73</v>
      </c>
      <c r="AY790" s="250" t="s">
        <v>143</v>
      </c>
    </row>
    <row r="791" s="13" customFormat="1">
      <c r="B791" s="251"/>
      <c r="C791" s="252"/>
      <c r="D791" s="231" t="s">
        <v>152</v>
      </c>
      <c r="E791" s="253" t="s">
        <v>24</v>
      </c>
      <c r="F791" s="254" t="s">
        <v>155</v>
      </c>
      <c r="G791" s="252"/>
      <c r="H791" s="255">
        <v>9.9299999999999997</v>
      </c>
      <c r="I791" s="256"/>
      <c r="J791" s="252"/>
      <c r="K791" s="252"/>
      <c r="L791" s="257"/>
      <c r="M791" s="258"/>
      <c r="N791" s="259"/>
      <c r="O791" s="259"/>
      <c r="P791" s="259"/>
      <c r="Q791" s="259"/>
      <c r="R791" s="259"/>
      <c r="S791" s="259"/>
      <c r="T791" s="260"/>
      <c r="AT791" s="261" t="s">
        <v>152</v>
      </c>
      <c r="AU791" s="261" t="s">
        <v>83</v>
      </c>
      <c r="AV791" s="13" t="s">
        <v>150</v>
      </c>
      <c r="AW791" s="13" t="s">
        <v>37</v>
      </c>
      <c r="AX791" s="13" t="s">
        <v>81</v>
      </c>
      <c r="AY791" s="261" t="s">
        <v>143</v>
      </c>
    </row>
    <row r="792" s="1" customFormat="1" ht="16.5" customHeight="1">
      <c r="B792" s="46"/>
      <c r="C792" s="217" t="s">
        <v>701</v>
      </c>
      <c r="D792" s="217" t="s">
        <v>145</v>
      </c>
      <c r="E792" s="218" t="s">
        <v>702</v>
      </c>
      <c r="F792" s="219" t="s">
        <v>703</v>
      </c>
      <c r="G792" s="220" t="s">
        <v>148</v>
      </c>
      <c r="H792" s="221">
        <v>718.32000000000005</v>
      </c>
      <c r="I792" s="222"/>
      <c r="J792" s="223">
        <f>ROUND(I792*H792,2)</f>
        <v>0</v>
      </c>
      <c r="K792" s="219" t="s">
        <v>149</v>
      </c>
      <c r="L792" s="72"/>
      <c r="M792" s="224" t="s">
        <v>24</v>
      </c>
      <c r="N792" s="225" t="s">
        <v>44</v>
      </c>
      <c r="O792" s="47"/>
      <c r="P792" s="226">
        <f>O792*H792</f>
        <v>0</v>
      </c>
      <c r="Q792" s="226">
        <v>0</v>
      </c>
      <c r="R792" s="226">
        <f>Q792*H792</f>
        <v>0</v>
      </c>
      <c r="S792" s="226">
        <v>0.053999999999999999</v>
      </c>
      <c r="T792" s="227">
        <f>S792*H792</f>
        <v>38.789280000000005</v>
      </c>
      <c r="AR792" s="24" t="s">
        <v>150</v>
      </c>
      <c r="AT792" s="24" t="s">
        <v>145</v>
      </c>
      <c r="AU792" s="24" t="s">
        <v>83</v>
      </c>
      <c r="AY792" s="24" t="s">
        <v>143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24" t="s">
        <v>81</v>
      </c>
      <c r="BK792" s="228">
        <f>ROUND(I792*H792,2)</f>
        <v>0</v>
      </c>
      <c r="BL792" s="24" t="s">
        <v>150</v>
      </c>
      <c r="BM792" s="24" t="s">
        <v>704</v>
      </c>
    </row>
    <row r="793" s="11" customFormat="1">
      <c r="B793" s="229"/>
      <c r="C793" s="230"/>
      <c r="D793" s="231" t="s">
        <v>152</v>
      </c>
      <c r="E793" s="232" t="s">
        <v>24</v>
      </c>
      <c r="F793" s="233" t="s">
        <v>153</v>
      </c>
      <c r="G793" s="230"/>
      <c r="H793" s="232" t="s">
        <v>24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AT793" s="239" t="s">
        <v>152</v>
      </c>
      <c r="AU793" s="239" t="s">
        <v>83</v>
      </c>
      <c r="AV793" s="11" t="s">
        <v>81</v>
      </c>
      <c r="AW793" s="11" t="s">
        <v>37</v>
      </c>
      <c r="AX793" s="11" t="s">
        <v>73</v>
      </c>
      <c r="AY793" s="239" t="s">
        <v>143</v>
      </c>
    </row>
    <row r="794" s="12" customFormat="1">
      <c r="B794" s="240"/>
      <c r="C794" s="241"/>
      <c r="D794" s="231" t="s">
        <v>152</v>
      </c>
      <c r="E794" s="242" t="s">
        <v>24</v>
      </c>
      <c r="F794" s="243" t="s">
        <v>705</v>
      </c>
      <c r="G794" s="241"/>
      <c r="H794" s="244">
        <v>31.538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AT794" s="250" t="s">
        <v>152</v>
      </c>
      <c r="AU794" s="250" t="s">
        <v>83</v>
      </c>
      <c r="AV794" s="12" t="s">
        <v>83</v>
      </c>
      <c r="AW794" s="12" t="s">
        <v>37</v>
      </c>
      <c r="AX794" s="12" t="s">
        <v>73</v>
      </c>
      <c r="AY794" s="250" t="s">
        <v>143</v>
      </c>
    </row>
    <row r="795" s="12" customFormat="1">
      <c r="B795" s="240"/>
      <c r="C795" s="241"/>
      <c r="D795" s="231" t="s">
        <v>152</v>
      </c>
      <c r="E795" s="242" t="s">
        <v>24</v>
      </c>
      <c r="F795" s="243" t="s">
        <v>706</v>
      </c>
      <c r="G795" s="241"/>
      <c r="H795" s="244">
        <v>5.0030000000000001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AT795" s="250" t="s">
        <v>152</v>
      </c>
      <c r="AU795" s="250" t="s">
        <v>83</v>
      </c>
      <c r="AV795" s="12" t="s">
        <v>83</v>
      </c>
      <c r="AW795" s="12" t="s">
        <v>37</v>
      </c>
      <c r="AX795" s="12" t="s">
        <v>73</v>
      </c>
      <c r="AY795" s="250" t="s">
        <v>143</v>
      </c>
    </row>
    <row r="796" s="12" customFormat="1">
      <c r="B796" s="240"/>
      <c r="C796" s="241"/>
      <c r="D796" s="231" t="s">
        <v>152</v>
      </c>
      <c r="E796" s="242" t="s">
        <v>24</v>
      </c>
      <c r="F796" s="243" t="s">
        <v>707</v>
      </c>
      <c r="G796" s="241"/>
      <c r="H796" s="244">
        <v>5.5199999999999996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AT796" s="250" t="s">
        <v>152</v>
      </c>
      <c r="AU796" s="250" t="s">
        <v>83</v>
      </c>
      <c r="AV796" s="12" t="s">
        <v>83</v>
      </c>
      <c r="AW796" s="12" t="s">
        <v>37</v>
      </c>
      <c r="AX796" s="12" t="s">
        <v>73</v>
      </c>
      <c r="AY796" s="250" t="s">
        <v>143</v>
      </c>
    </row>
    <row r="797" s="12" customFormat="1">
      <c r="B797" s="240"/>
      <c r="C797" s="241"/>
      <c r="D797" s="231" t="s">
        <v>152</v>
      </c>
      <c r="E797" s="242" t="s">
        <v>24</v>
      </c>
      <c r="F797" s="243" t="s">
        <v>708</v>
      </c>
      <c r="G797" s="241"/>
      <c r="H797" s="244">
        <v>461.10000000000002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AT797" s="250" t="s">
        <v>152</v>
      </c>
      <c r="AU797" s="250" t="s">
        <v>83</v>
      </c>
      <c r="AV797" s="12" t="s">
        <v>83</v>
      </c>
      <c r="AW797" s="12" t="s">
        <v>37</v>
      </c>
      <c r="AX797" s="12" t="s">
        <v>73</v>
      </c>
      <c r="AY797" s="250" t="s">
        <v>143</v>
      </c>
    </row>
    <row r="798" s="12" customFormat="1">
      <c r="B798" s="240"/>
      <c r="C798" s="241"/>
      <c r="D798" s="231" t="s">
        <v>152</v>
      </c>
      <c r="E798" s="242" t="s">
        <v>24</v>
      </c>
      <c r="F798" s="243" t="s">
        <v>709</v>
      </c>
      <c r="G798" s="241"/>
      <c r="H798" s="244">
        <v>30.475000000000001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AT798" s="250" t="s">
        <v>152</v>
      </c>
      <c r="AU798" s="250" t="s">
        <v>83</v>
      </c>
      <c r="AV798" s="12" t="s">
        <v>83</v>
      </c>
      <c r="AW798" s="12" t="s">
        <v>37</v>
      </c>
      <c r="AX798" s="12" t="s">
        <v>73</v>
      </c>
      <c r="AY798" s="250" t="s">
        <v>143</v>
      </c>
    </row>
    <row r="799" s="12" customFormat="1">
      <c r="B799" s="240"/>
      <c r="C799" s="241"/>
      <c r="D799" s="231" t="s">
        <v>152</v>
      </c>
      <c r="E799" s="242" t="s">
        <v>24</v>
      </c>
      <c r="F799" s="243" t="s">
        <v>710</v>
      </c>
      <c r="G799" s="241"/>
      <c r="H799" s="244">
        <v>2.5139999999999998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AT799" s="250" t="s">
        <v>152</v>
      </c>
      <c r="AU799" s="250" t="s">
        <v>83</v>
      </c>
      <c r="AV799" s="12" t="s">
        <v>83</v>
      </c>
      <c r="AW799" s="12" t="s">
        <v>37</v>
      </c>
      <c r="AX799" s="12" t="s">
        <v>73</v>
      </c>
      <c r="AY799" s="250" t="s">
        <v>143</v>
      </c>
    </row>
    <row r="800" s="12" customFormat="1">
      <c r="B800" s="240"/>
      <c r="C800" s="241"/>
      <c r="D800" s="231" t="s">
        <v>152</v>
      </c>
      <c r="E800" s="242" t="s">
        <v>24</v>
      </c>
      <c r="F800" s="243" t="s">
        <v>711</v>
      </c>
      <c r="G800" s="241"/>
      <c r="H800" s="244">
        <v>105.985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AT800" s="250" t="s">
        <v>152</v>
      </c>
      <c r="AU800" s="250" t="s">
        <v>83</v>
      </c>
      <c r="AV800" s="12" t="s">
        <v>83</v>
      </c>
      <c r="AW800" s="12" t="s">
        <v>37</v>
      </c>
      <c r="AX800" s="12" t="s">
        <v>73</v>
      </c>
      <c r="AY800" s="250" t="s">
        <v>143</v>
      </c>
    </row>
    <row r="801" s="12" customFormat="1">
      <c r="B801" s="240"/>
      <c r="C801" s="241"/>
      <c r="D801" s="231" t="s">
        <v>152</v>
      </c>
      <c r="E801" s="242" t="s">
        <v>24</v>
      </c>
      <c r="F801" s="243" t="s">
        <v>712</v>
      </c>
      <c r="G801" s="241"/>
      <c r="H801" s="244">
        <v>6.6699999999999999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AT801" s="250" t="s">
        <v>152</v>
      </c>
      <c r="AU801" s="250" t="s">
        <v>83</v>
      </c>
      <c r="AV801" s="12" t="s">
        <v>83</v>
      </c>
      <c r="AW801" s="12" t="s">
        <v>37</v>
      </c>
      <c r="AX801" s="12" t="s">
        <v>73</v>
      </c>
      <c r="AY801" s="250" t="s">
        <v>143</v>
      </c>
    </row>
    <row r="802" s="12" customFormat="1">
      <c r="B802" s="240"/>
      <c r="C802" s="241"/>
      <c r="D802" s="231" t="s">
        <v>152</v>
      </c>
      <c r="E802" s="242" t="s">
        <v>24</v>
      </c>
      <c r="F802" s="243" t="s">
        <v>713</v>
      </c>
      <c r="G802" s="241"/>
      <c r="H802" s="244">
        <v>27.300000000000001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AT802" s="250" t="s">
        <v>152</v>
      </c>
      <c r="AU802" s="250" t="s">
        <v>83</v>
      </c>
      <c r="AV802" s="12" t="s">
        <v>83</v>
      </c>
      <c r="AW802" s="12" t="s">
        <v>37</v>
      </c>
      <c r="AX802" s="12" t="s">
        <v>73</v>
      </c>
      <c r="AY802" s="250" t="s">
        <v>143</v>
      </c>
    </row>
    <row r="803" s="12" customFormat="1">
      <c r="B803" s="240"/>
      <c r="C803" s="241"/>
      <c r="D803" s="231" t="s">
        <v>152</v>
      </c>
      <c r="E803" s="242" t="s">
        <v>24</v>
      </c>
      <c r="F803" s="243" t="s">
        <v>714</v>
      </c>
      <c r="G803" s="241"/>
      <c r="H803" s="244">
        <v>11.039999999999999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AT803" s="250" t="s">
        <v>152</v>
      </c>
      <c r="AU803" s="250" t="s">
        <v>83</v>
      </c>
      <c r="AV803" s="12" t="s">
        <v>83</v>
      </c>
      <c r="AW803" s="12" t="s">
        <v>37</v>
      </c>
      <c r="AX803" s="12" t="s">
        <v>73</v>
      </c>
      <c r="AY803" s="250" t="s">
        <v>143</v>
      </c>
    </row>
    <row r="804" s="12" customFormat="1">
      <c r="B804" s="240"/>
      <c r="C804" s="241"/>
      <c r="D804" s="231" t="s">
        <v>152</v>
      </c>
      <c r="E804" s="242" t="s">
        <v>24</v>
      </c>
      <c r="F804" s="243" t="s">
        <v>715</v>
      </c>
      <c r="G804" s="241"/>
      <c r="H804" s="244">
        <v>10.800000000000001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AT804" s="250" t="s">
        <v>152</v>
      </c>
      <c r="AU804" s="250" t="s">
        <v>83</v>
      </c>
      <c r="AV804" s="12" t="s">
        <v>83</v>
      </c>
      <c r="AW804" s="12" t="s">
        <v>37</v>
      </c>
      <c r="AX804" s="12" t="s">
        <v>73</v>
      </c>
      <c r="AY804" s="250" t="s">
        <v>143</v>
      </c>
    </row>
    <row r="805" s="12" customFormat="1">
      <c r="B805" s="240"/>
      <c r="C805" s="241"/>
      <c r="D805" s="231" t="s">
        <v>152</v>
      </c>
      <c r="E805" s="242" t="s">
        <v>24</v>
      </c>
      <c r="F805" s="243" t="s">
        <v>716</v>
      </c>
      <c r="G805" s="241"/>
      <c r="H805" s="244">
        <v>6.75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AT805" s="250" t="s">
        <v>152</v>
      </c>
      <c r="AU805" s="250" t="s">
        <v>83</v>
      </c>
      <c r="AV805" s="12" t="s">
        <v>83</v>
      </c>
      <c r="AW805" s="12" t="s">
        <v>37</v>
      </c>
      <c r="AX805" s="12" t="s">
        <v>73</v>
      </c>
      <c r="AY805" s="250" t="s">
        <v>143</v>
      </c>
    </row>
    <row r="806" s="12" customFormat="1">
      <c r="B806" s="240"/>
      <c r="C806" s="241"/>
      <c r="D806" s="231" t="s">
        <v>152</v>
      </c>
      <c r="E806" s="242" t="s">
        <v>24</v>
      </c>
      <c r="F806" s="243" t="s">
        <v>717</v>
      </c>
      <c r="G806" s="241"/>
      <c r="H806" s="244">
        <v>11.699999999999999</v>
      </c>
      <c r="I806" s="245"/>
      <c r="J806" s="241"/>
      <c r="K806" s="241"/>
      <c r="L806" s="246"/>
      <c r="M806" s="247"/>
      <c r="N806" s="248"/>
      <c r="O806" s="248"/>
      <c r="P806" s="248"/>
      <c r="Q806" s="248"/>
      <c r="R806" s="248"/>
      <c r="S806" s="248"/>
      <c r="T806" s="249"/>
      <c r="AT806" s="250" t="s">
        <v>152</v>
      </c>
      <c r="AU806" s="250" t="s">
        <v>83</v>
      </c>
      <c r="AV806" s="12" t="s">
        <v>83</v>
      </c>
      <c r="AW806" s="12" t="s">
        <v>37</v>
      </c>
      <c r="AX806" s="12" t="s">
        <v>73</v>
      </c>
      <c r="AY806" s="250" t="s">
        <v>143</v>
      </c>
    </row>
    <row r="807" s="12" customFormat="1">
      <c r="B807" s="240"/>
      <c r="C807" s="241"/>
      <c r="D807" s="231" t="s">
        <v>152</v>
      </c>
      <c r="E807" s="242" t="s">
        <v>24</v>
      </c>
      <c r="F807" s="243" t="s">
        <v>718</v>
      </c>
      <c r="G807" s="241"/>
      <c r="H807" s="244">
        <v>1.925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AT807" s="250" t="s">
        <v>152</v>
      </c>
      <c r="AU807" s="250" t="s">
        <v>83</v>
      </c>
      <c r="AV807" s="12" t="s">
        <v>83</v>
      </c>
      <c r="AW807" s="12" t="s">
        <v>37</v>
      </c>
      <c r="AX807" s="12" t="s">
        <v>73</v>
      </c>
      <c r="AY807" s="250" t="s">
        <v>143</v>
      </c>
    </row>
    <row r="808" s="13" customFormat="1">
      <c r="B808" s="251"/>
      <c r="C808" s="252"/>
      <c r="D808" s="231" t="s">
        <v>152</v>
      </c>
      <c r="E808" s="253" t="s">
        <v>24</v>
      </c>
      <c r="F808" s="254" t="s">
        <v>155</v>
      </c>
      <c r="G808" s="252"/>
      <c r="H808" s="255">
        <v>718.32000000000005</v>
      </c>
      <c r="I808" s="256"/>
      <c r="J808" s="252"/>
      <c r="K808" s="252"/>
      <c r="L808" s="257"/>
      <c r="M808" s="258"/>
      <c r="N808" s="259"/>
      <c r="O808" s="259"/>
      <c r="P808" s="259"/>
      <c r="Q808" s="259"/>
      <c r="R808" s="259"/>
      <c r="S808" s="259"/>
      <c r="T808" s="260"/>
      <c r="AT808" s="261" t="s">
        <v>152</v>
      </c>
      <c r="AU808" s="261" t="s">
        <v>83</v>
      </c>
      <c r="AV808" s="13" t="s">
        <v>150</v>
      </c>
      <c r="AW808" s="13" t="s">
        <v>37</v>
      </c>
      <c r="AX808" s="13" t="s">
        <v>81</v>
      </c>
      <c r="AY808" s="261" t="s">
        <v>143</v>
      </c>
    </row>
    <row r="809" s="1" customFormat="1" ht="16.5" customHeight="1">
      <c r="B809" s="46"/>
      <c r="C809" s="217" t="s">
        <v>719</v>
      </c>
      <c r="D809" s="217" t="s">
        <v>145</v>
      </c>
      <c r="E809" s="218" t="s">
        <v>720</v>
      </c>
      <c r="F809" s="219" t="s">
        <v>721</v>
      </c>
      <c r="G809" s="220" t="s">
        <v>148</v>
      </c>
      <c r="H809" s="221">
        <v>5.984</v>
      </c>
      <c r="I809" s="222"/>
      <c r="J809" s="223">
        <f>ROUND(I809*H809,2)</f>
        <v>0</v>
      </c>
      <c r="K809" s="219" t="s">
        <v>149</v>
      </c>
      <c r="L809" s="72"/>
      <c r="M809" s="224" t="s">
        <v>24</v>
      </c>
      <c r="N809" s="225" t="s">
        <v>44</v>
      </c>
      <c r="O809" s="47"/>
      <c r="P809" s="226">
        <f>O809*H809</f>
        <v>0</v>
      </c>
      <c r="Q809" s="226">
        <v>0</v>
      </c>
      <c r="R809" s="226">
        <f>Q809*H809</f>
        <v>0</v>
      </c>
      <c r="S809" s="226">
        <v>0.087999999999999995</v>
      </c>
      <c r="T809" s="227">
        <f>S809*H809</f>
        <v>0.52659199999999995</v>
      </c>
      <c r="AR809" s="24" t="s">
        <v>150</v>
      </c>
      <c r="AT809" s="24" t="s">
        <v>145</v>
      </c>
      <c r="AU809" s="24" t="s">
        <v>83</v>
      </c>
      <c r="AY809" s="24" t="s">
        <v>143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24" t="s">
        <v>81</v>
      </c>
      <c r="BK809" s="228">
        <f>ROUND(I809*H809,2)</f>
        <v>0</v>
      </c>
      <c r="BL809" s="24" t="s">
        <v>150</v>
      </c>
      <c r="BM809" s="24" t="s">
        <v>722</v>
      </c>
    </row>
    <row r="810" s="11" customFormat="1">
      <c r="B810" s="229"/>
      <c r="C810" s="230"/>
      <c r="D810" s="231" t="s">
        <v>152</v>
      </c>
      <c r="E810" s="232" t="s">
        <v>24</v>
      </c>
      <c r="F810" s="233" t="s">
        <v>153</v>
      </c>
      <c r="G810" s="230"/>
      <c r="H810" s="232" t="s">
        <v>24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AT810" s="239" t="s">
        <v>152</v>
      </c>
      <c r="AU810" s="239" t="s">
        <v>83</v>
      </c>
      <c r="AV810" s="11" t="s">
        <v>81</v>
      </c>
      <c r="AW810" s="11" t="s">
        <v>37</v>
      </c>
      <c r="AX810" s="11" t="s">
        <v>73</v>
      </c>
      <c r="AY810" s="239" t="s">
        <v>143</v>
      </c>
    </row>
    <row r="811" s="12" customFormat="1">
      <c r="B811" s="240"/>
      <c r="C811" s="241"/>
      <c r="D811" s="231" t="s">
        <v>152</v>
      </c>
      <c r="E811" s="242" t="s">
        <v>24</v>
      </c>
      <c r="F811" s="243" t="s">
        <v>723</v>
      </c>
      <c r="G811" s="241"/>
      <c r="H811" s="244">
        <v>5.984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AT811" s="250" t="s">
        <v>152</v>
      </c>
      <c r="AU811" s="250" t="s">
        <v>83</v>
      </c>
      <c r="AV811" s="12" t="s">
        <v>83</v>
      </c>
      <c r="AW811" s="12" t="s">
        <v>37</v>
      </c>
      <c r="AX811" s="12" t="s">
        <v>73</v>
      </c>
      <c r="AY811" s="250" t="s">
        <v>143</v>
      </c>
    </row>
    <row r="812" s="13" customFormat="1">
      <c r="B812" s="251"/>
      <c r="C812" s="252"/>
      <c r="D812" s="231" t="s">
        <v>152</v>
      </c>
      <c r="E812" s="253" t="s">
        <v>24</v>
      </c>
      <c r="F812" s="254" t="s">
        <v>155</v>
      </c>
      <c r="G812" s="252"/>
      <c r="H812" s="255">
        <v>5.984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AT812" s="261" t="s">
        <v>152</v>
      </c>
      <c r="AU812" s="261" t="s">
        <v>83</v>
      </c>
      <c r="AV812" s="13" t="s">
        <v>150</v>
      </c>
      <c r="AW812" s="13" t="s">
        <v>37</v>
      </c>
      <c r="AX812" s="13" t="s">
        <v>81</v>
      </c>
      <c r="AY812" s="261" t="s">
        <v>143</v>
      </c>
    </row>
    <row r="813" s="1" customFormat="1" ht="25.5" customHeight="1">
      <c r="B813" s="46"/>
      <c r="C813" s="217" t="s">
        <v>724</v>
      </c>
      <c r="D813" s="217" t="s">
        <v>145</v>
      </c>
      <c r="E813" s="218" t="s">
        <v>725</v>
      </c>
      <c r="F813" s="219" t="s">
        <v>726</v>
      </c>
      <c r="G813" s="220" t="s">
        <v>673</v>
      </c>
      <c r="H813" s="221">
        <v>1</v>
      </c>
      <c r="I813" s="222"/>
      <c r="J813" s="223">
        <f>ROUND(I813*H813,2)</f>
        <v>0</v>
      </c>
      <c r="K813" s="219" t="s">
        <v>149</v>
      </c>
      <c r="L813" s="72"/>
      <c r="M813" s="224" t="s">
        <v>24</v>
      </c>
      <c r="N813" s="225" t="s">
        <v>44</v>
      </c>
      <c r="O813" s="47"/>
      <c r="P813" s="226">
        <f>O813*H813</f>
        <v>0</v>
      </c>
      <c r="Q813" s="226">
        <v>0</v>
      </c>
      <c r="R813" s="226">
        <f>Q813*H813</f>
        <v>0</v>
      </c>
      <c r="S813" s="226">
        <v>0.14899999999999999</v>
      </c>
      <c r="T813" s="227">
        <f>S813*H813</f>
        <v>0.14899999999999999</v>
      </c>
      <c r="AR813" s="24" t="s">
        <v>150</v>
      </c>
      <c r="AT813" s="24" t="s">
        <v>145</v>
      </c>
      <c r="AU813" s="24" t="s">
        <v>83</v>
      </c>
      <c r="AY813" s="24" t="s">
        <v>143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24" t="s">
        <v>81</v>
      </c>
      <c r="BK813" s="228">
        <f>ROUND(I813*H813,2)</f>
        <v>0</v>
      </c>
      <c r="BL813" s="24" t="s">
        <v>150</v>
      </c>
      <c r="BM813" s="24" t="s">
        <v>727</v>
      </c>
    </row>
    <row r="814" s="12" customFormat="1">
      <c r="B814" s="240"/>
      <c r="C814" s="241"/>
      <c r="D814" s="231" t="s">
        <v>152</v>
      </c>
      <c r="E814" s="242" t="s">
        <v>24</v>
      </c>
      <c r="F814" s="243" t="s">
        <v>728</v>
      </c>
      <c r="G814" s="241"/>
      <c r="H814" s="244">
        <v>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AT814" s="250" t="s">
        <v>152</v>
      </c>
      <c r="AU814" s="250" t="s">
        <v>83</v>
      </c>
      <c r="AV814" s="12" t="s">
        <v>83</v>
      </c>
      <c r="AW814" s="12" t="s">
        <v>37</v>
      </c>
      <c r="AX814" s="12" t="s">
        <v>81</v>
      </c>
      <c r="AY814" s="250" t="s">
        <v>143</v>
      </c>
    </row>
    <row r="815" s="1" customFormat="1" ht="25.5" customHeight="1">
      <c r="B815" s="46"/>
      <c r="C815" s="217" t="s">
        <v>729</v>
      </c>
      <c r="D815" s="217" t="s">
        <v>145</v>
      </c>
      <c r="E815" s="218" t="s">
        <v>730</v>
      </c>
      <c r="F815" s="219" t="s">
        <v>731</v>
      </c>
      <c r="G815" s="220" t="s">
        <v>180</v>
      </c>
      <c r="H815" s="221">
        <v>4.3200000000000003</v>
      </c>
      <c r="I815" s="222"/>
      <c r="J815" s="223">
        <f>ROUND(I815*H815,2)</f>
        <v>0</v>
      </c>
      <c r="K815" s="219" t="s">
        <v>149</v>
      </c>
      <c r="L815" s="72"/>
      <c r="M815" s="224" t="s">
        <v>24</v>
      </c>
      <c r="N815" s="225" t="s">
        <v>44</v>
      </c>
      <c r="O815" s="47"/>
      <c r="P815" s="226">
        <f>O815*H815</f>
        <v>0</v>
      </c>
      <c r="Q815" s="226">
        <v>0</v>
      </c>
      <c r="R815" s="226">
        <f>Q815*H815</f>
        <v>0</v>
      </c>
      <c r="S815" s="226">
        <v>1.8</v>
      </c>
      <c r="T815" s="227">
        <f>S815*H815</f>
        <v>7.7760000000000007</v>
      </c>
      <c r="AR815" s="24" t="s">
        <v>150</v>
      </c>
      <c r="AT815" s="24" t="s">
        <v>145</v>
      </c>
      <c r="AU815" s="24" t="s">
        <v>83</v>
      </c>
      <c r="AY815" s="24" t="s">
        <v>143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24" t="s">
        <v>81</v>
      </c>
      <c r="BK815" s="228">
        <f>ROUND(I815*H815,2)</f>
        <v>0</v>
      </c>
      <c r="BL815" s="24" t="s">
        <v>150</v>
      </c>
      <c r="BM815" s="24" t="s">
        <v>732</v>
      </c>
    </row>
    <row r="816" s="12" customFormat="1">
      <c r="B816" s="240"/>
      <c r="C816" s="241"/>
      <c r="D816" s="231" t="s">
        <v>152</v>
      </c>
      <c r="E816" s="242" t="s">
        <v>24</v>
      </c>
      <c r="F816" s="243" t="s">
        <v>733</v>
      </c>
      <c r="G816" s="241"/>
      <c r="H816" s="244">
        <v>4.3200000000000003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AT816" s="250" t="s">
        <v>152</v>
      </c>
      <c r="AU816" s="250" t="s">
        <v>83</v>
      </c>
      <c r="AV816" s="12" t="s">
        <v>83</v>
      </c>
      <c r="AW816" s="12" t="s">
        <v>37</v>
      </c>
      <c r="AX816" s="12" t="s">
        <v>81</v>
      </c>
      <c r="AY816" s="250" t="s">
        <v>143</v>
      </c>
    </row>
    <row r="817" s="1" customFormat="1" ht="25.5" customHeight="1">
      <c r="B817" s="46"/>
      <c r="C817" s="217" t="s">
        <v>734</v>
      </c>
      <c r="D817" s="217" t="s">
        <v>145</v>
      </c>
      <c r="E817" s="218" t="s">
        <v>735</v>
      </c>
      <c r="F817" s="219" t="s">
        <v>736</v>
      </c>
      <c r="G817" s="220" t="s">
        <v>148</v>
      </c>
      <c r="H817" s="221">
        <v>2486.1100000000001</v>
      </c>
      <c r="I817" s="222"/>
      <c r="J817" s="223">
        <f>ROUND(I817*H817,2)</f>
        <v>0</v>
      </c>
      <c r="K817" s="219" t="s">
        <v>149</v>
      </c>
      <c r="L817" s="72"/>
      <c r="M817" s="224" t="s">
        <v>24</v>
      </c>
      <c r="N817" s="225" t="s">
        <v>44</v>
      </c>
      <c r="O817" s="47"/>
      <c r="P817" s="226">
        <f>O817*H817</f>
        <v>0</v>
      </c>
      <c r="Q817" s="226">
        <v>0</v>
      </c>
      <c r="R817" s="226">
        <f>Q817*H817</f>
        <v>0</v>
      </c>
      <c r="S817" s="226">
        <v>0.029000000000000001</v>
      </c>
      <c r="T817" s="227">
        <f>S817*H817</f>
        <v>72.097190000000012</v>
      </c>
      <c r="AR817" s="24" t="s">
        <v>150</v>
      </c>
      <c r="AT817" s="24" t="s">
        <v>145</v>
      </c>
      <c r="AU817" s="24" t="s">
        <v>83</v>
      </c>
      <c r="AY817" s="24" t="s">
        <v>143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24" t="s">
        <v>81</v>
      </c>
      <c r="BK817" s="228">
        <f>ROUND(I817*H817,2)</f>
        <v>0</v>
      </c>
      <c r="BL817" s="24" t="s">
        <v>150</v>
      </c>
      <c r="BM817" s="24" t="s">
        <v>737</v>
      </c>
    </row>
    <row r="818" s="11" customFormat="1">
      <c r="B818" s="229"/>
      <c r="C818" s="230"/>
      <c r="D818" s="231" t="s">
        <v>152</v>
      </c>
      <c r="E818" s="232" t="s">
        <v>24</v>
      </c>
      <c r="F818" s="233" t="s">
        <v>396</v>
      </c>
      <c r="G818" s="230"/>
      <c r="H818" s="232" t="s">
        <v>24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AT818" s="239" t="s">
        <v>152</v>
      </c>
      <c r="AU818" s="239" t="s">
        <v>83</v>
      </c>
      <c r="AV818" s="11" t="s">
        <v>81</v>
      </c>
      <c r="AW818" s="11" t="s">
        <v>37</v>
      </c>
      <c r="AX818" s="11" t="s">
        <v>73</v>
      </c>
      <c r="AY818" s="239" t="s">
        <v>143</v>
      </c>
    </row>
    <row r="819" s="12" customFormat="1">
      <c r="B819" s="240"/>
      <c r="C819" s="241"/>
      <c r="D819" s="231" t="s">
        <v>152</v>
      </c>
      <c r="E819" s="242" t="s">
        <v>24</v>
      </c>
      <c r="F819" s="243" t="s">
        <v>397</v>
      </c>
      <c r="G819" s="241"/>
      <c r="H819" s="244">
        <v>2039.81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AT819" s="250" t="s">
        <v>152</v>
      </c>
      <c r="AU819" s="250" t="s">
        <v>83</v>
      </c>
      <c r="AV819" s="12" t="s">
        <v>83</v>
      </c>
      <c r="AW819" s="12" t="s">
        <v>37</v>
      </c>
      <c r="AX819" s="12" t="s">
        <v>73</v>
      </c>
      <c r="AY819" s="250" t="s">
        <v>143</v>
      </c>
    </row>
    <row r="820" s="12" customFormat="1">
      <c r="B820" s="240"/>
      <c r="C820" s="241"/>
      <c r="D820" s="231" t="s">
        <v>152</v>
      </c>
      <c r="E820" s="242" t="s">
        <v>24</v>
      </c>
      <c r="F820" s="243" t="s">
        <v>398</v>
      </c>
      <c r="G820" s="241"/>
      <c r="H820" s="244">
        <v>-98.834000000000003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AT820" s="250" t="s">
        <v>152</v>
      </c>
      <c r="AU820" s="250" t="s">
        <v>83</v>
      </c>
      <c r="AV820" s="12" t="s">
        <v>83</v>
      </c>
      <c r="AW820" s="12" t="s">
        <v>37</v>
      </c>
      <c r="AX820" s="12" t="s">
        <v>73</v>
      </c>
      <c r="AY820" s="250" t="s">
        <v>143</v>
      </c>
    </row>
    <row r="821" s="12" customFormat="1">
      <c r="B821" s="240"/>
      <c r="C821" s="241"/>
      <c r="D821" s="231" t="s">
        <v>152</v>
      </c>
      <c r="E821" s="242" t="s">
        <v>24</v>
      </c>
      <c r="F821" s="243" t="s">
        <v>399</v>
      </c>
      <c r="G821" s="241"/>
      <c r="H821" s="244">
        <v>-96.379999999999995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AT821" s="250" t="s">
        <v>152</v>
      </c>
      <c r="AU821" s="250" t="s">
        <v>83</v>
      </c>
      <c r="AV821" s="12" t="s">
        <v>83</v>
      </c>
      <c r="AW821" s="12" t="s">
        <v>37</v>
      </c>
      <c r="AX821" s="12" t="s">
        <v>73</v>
      </c>
      <c r="AY821" s="250" t="s">
        <v>143</v>
      </c>
    </row>
    <row r="822" s="12" customFormat="1">
      <c r="B822" s="240"/>
      <c r="C822" s="241"/>
      <c r="D822" s="231" t="s">
        <v>152</v>
      </c>
      <c r="E822" s="242" t="s">
        <v>24</v>
      </c>
      <c r="F822" s="243" t="s">
        <v>400</v>
      </c>
      <c r="G822" s="241"/>
      <c r="H822" s="244">
        <v>-111.17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AT822" s="250" t="s">
        <v>152</v>
      </c>
      <c r="AU822" s="250" t="s">
        <v>83</v>
      </c>
      <c r="AV822" s="12" t="s">
        <v>83</v>
      </c>
      <c r="AW822" s="12" t="s">
        <v>37</v>
      </c>
      <c r="AX822" s="12" t="s">
        <v>73</v>
      </c>
      <c r="AY822" s="250" t="s">
        <v>143</v>
      </c>
    </row>
    <row r="823" s="11" customFormat="1">
      <c r="B823" s="229"/>
      <c r="C823" s="230"/>
      <c r="D823" s="231" t="s">
        <v>152</v>
      </c>
      <c r="E823" s="232" t="s">
        <v>24</v>
      </c>
      <c r="F823" s="233" t="s">
        <v>401</v>
      </c>
      <c r="G823" s="230"/>
      <c r="H823" s="232" t="s">
        <v>24</v>
      </c>
      <c r="I823" s="234"/>
      <c r="J823" s="230"/>
      <c r="K823" s="230"/>
      <c r="L823" s="235"/>
      <c r="M823" s="236"/>
      <c r="N823" s="237"/>
      <c r="O823" s="237"/>
      <c r="P823" s="237"/>
      <c r="Q823" s="237"/>
      <c r="R823" s="237"/>
      <c r="S823" s="237"/>
      <c r="T823" s="238"/>
      <c r="AT823" s="239" t="s">
        <v>152</v>
      </c>
      <c r="AU823" s="239" t="s">
        <v>83</v>
      </c>
      <c r="AV823" s="11" t="s">
        <v>81</v>
      </c>
      <c r="AW823" s="11" t="s">
        <v>37</v>
      </c>
      <c r="AX823" s="11" t="s">
        <v>73</v>
      </c>
      <c r="AY823" s="239" t="s">
        <v>143</v>
      </c>
    </row>
    <row r="824" s="12" customFormat="1">
      <c r="B824" s="240"/>
      <c r="C824" s="241"/>
      <c r="D824" s="231" t="s">
        <v>152</v>
      </c>
      <c r="E824" s="242" t="s">
        <v>24</v>
      </c>
      <c r="F824" s="243" t="s">
        <v>402</v>
      </c>
      <c r="G824" s="241"/>
      <c r="H824" s="244">
        <v>104.58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AT824" s="250" t="s">
        <v>152</v>
      </c>
      <c r="AU824" s="250" t="s">
        <v>83</v>
      </c>
      <c r="AV824" s="12" t="s">
        <v>83</v>
      </c>
      <c r="AW824" s="12" t="s">
        <v>37</v>
      </c>
      <c r="AX824" s="12" t="s">
        <v>73</v>
      </c>
      <c r="AY824" s="250" t="s">
        <v>143</v>
      </c>
    </row>
    <row r="825" s="12" customFormat="1">
      <c r="B825" s="240"/>
      <c r="C825" s="241"/>
      <c r="D825" s="231" t="s">
        <v>152</v>
      </c>
      <c r="E825" s="242" t="s">
        <v>24</v>
      </c>
      <c r="F825" s="243" t="s">
        <v>403</v>
      </c>
      <c r="G825" s="241"/>
      <c r="H825" s="244">
        <v>18.620000000000001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AT825" s="250" t="s">
        <v>152</v>
      </c>
      <c r="AU825" s="250" t="s">
        <v>83</v>
      </c>
      <c r="AV825" s="12" t="s">
        <v>83</v>
      </c>
      <c r="AW825" s="12" t="s">
        <v>37</v>
      </c>
      <c r="AX825" s="12" t="s">
        <v>73</v>
      </c>
      <c r="AY825" s="250" t="s">
        <v>143</v>
      </c>
    </row>
    <row r="826" s="12" customFormat="1">
      <c r="B826" s="240"/>
      <c r="C826" s="241"/>
      <c r="D826" s="231" t="s">
        <v>152</v>
      </c>
      <c r="E826" s="242" t="s">
        <v>24</v>
      </c>
      <c r="F826" s="243" t="s">
        <v>404</v>
      </c>
      <c r="G826" s="241"/>
      <c r="H826" s="244">
        <v>33.810000000000002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AT826" s="250" t="s">
        <v>152</v>
      </c>
      <c r="AU826" s="250" t="s">
        <v>83</v>
      </c>
      <c r="AV826" s="12" t="s">
        <v>83</v>
      </c>
      <c r="AW826" s="12" t="s">
        <v>37</v>
      </c>
      <c r="AX826" s="12" t="s">
        <v>73</v>
      </c>
      <c r="AY826" s="250" t="s">
        <v>143</v>
      </c>
    </row>
    <row r="827" s="12" customFormat="1">
      <c r="B827" s="240"/>
      <c r="C827" s="241"/>
      <c r="D827" s="231" t="s">
        <v>152</v>
      </c>
      <c r="E827" s="242" t="s">
        <v>24</v>
      </c>
      <c r="F827" s="243" t="s">
        <v>405</v>
      </c>
      <c r="G827" s="241"/>
      <c r="H827" s="244">
        <v>49.384999999999998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AT827" s="250" t="s">
        <v>152</v>
      </c>
      <c r="AU827" s="250" t="s">
        <v>83</v>
      </c>
      <c r="AV827" s="12" t="s">
        <v>83</v>
      </c>
      <c r="AW827" s="12" t="s">
        <v>37</v>
      </c>
      <c r="AX827" s="12" t="s">
        <v>73</v>
      </c>
      <c r="AY827" s="250" t="s">
        <v>143</v>
      </c>
    </row>
    <row r="828" s="12" customFormat="1">
      <c r="B828" s="240"/>
      <c r="C828" s="241"/>
      <c r="D828" s="231" t="s">
        <v>152</v>
      </c>
      <c r="E828" s="242" t="s">
        <v>24</v>
      </c>
      <c r="F828" s="243" t="s">
        <v>406</v>
      </c>
      <c r="G828" s="241"/>
      <c r="H828" s="244">
        <v>43.469999999999999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AT828" s="250" t="s">
        <v>152</v>
      </c>
      <c r="AU828" s="250" t="s">
        <v>83</v>
      </c>
      <c r="AV828" s="12" t="s">
        <v>83</v>
      </c>
      <c r="AW828" s="12" t="s">
        <v>37</v>
      </c>
      <c r="AX828" s="12" t="s">
        <v>73</v>
      </c>
      <c r="AY828" s="250" t="s">
        <v>143</v>
      </c>
    </row>
    <row r="829" s="12" customFormat="1">
      <c r="B829" s="240"/>
      <c r="C829" s="241"/>
      <c r="D829" s="231" t="s">
        <v>152</v>
      </c>
      <c r="E829" s="242" t="s">
        <v>24</v>
      </c>
      <c r="F829" s="243" t="s">
        <v>407</v>
      </c>
      <c r="G829" s="241"/>
      <c r="H829" s="244">
        <v>3.7730000000000001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AT829" s="250" t="s">
        <v>152</v>
      </c>
      <c r="AU829" s="250" t="s">
        <v>83</v>
      </c>
      <c r="AV829" s="12" t="s">
        <v>83</v>
      </c>
      <c r="AW829" s="12" t="s">
        <v>37</v>
      </c>
      <c r="AX829" s="12" t="s">
        <v>73</v>
      </c>
      <c r="AY829" s="250" t="s">
        <v>143</v>
      </c>
    </row>
    <row r="830" s="12" customFormat="1">
      <c r="B830" s="240"/>
      <c r="C830" s="241"/>
      <c r="D830" s="231" t="s">
        <v>152</v>
      </c>
      <c r="E830" s="242" t="s">
        <v>24</v>
      </c>
      <c r="F830" s="243" t="s">
        <v>408</v>
      </c>
      <c r="G830" s="241"/>
      <c r="H830" s="244">
        <v>1.9950000000000001</v>
      </c>
      <c r="I830" s="245"/>
      <c r="J830" s="241"/>
      <c r="K830" s="241"/>
      <c r="L830" s="246"/>
      <c r="M830" s="247"/>
      <c r="N830" s="248"/>
      <c r="O830" s="248"/>
      <c r="P830" s="248"/>
      <c r="Q830" s="248"/>
      <c r="R830" s="248"/>
      <c r="S830" s="248"/>
      <c r="T830" s="249"/>
      <c r="AT830" s="250" t="s">
        <v>152</v>
      </c>
      <c r="AU830" s="250" t="s">
        <v>83</v>
      </c>
      <c r="AV830" s="12" t="s">
        <v>83</v>
      </c>
      <c r="AW830" s="12" t="s">
        <v>37</v>
      </c>
      <c r="AX830" s="12" t="s">
        <v>73</v>
      </c>
      <c r="AY830" s="250" t="s">
        <v>143</v>
      </c>
    </row>
    <row r="831" s="14" customFormat="1">
      <c r="B831" s="274"/>
      <c r="C831" s="275"/>
      <c r="D831" s="231" t="s">
        <v>152</v>
      </c>
      <c r="E831" s="276" t="s">
        <v>24</v>
      </c>
      <c r="F831" s="277" t="s">
        <v>409</v>
      </c>
      <c r="G831" s="275"/>
      <c r="H831" s="278">
        <v>1989.059</v>
      </c>
      <c r="I831" s="279"/>
      <c r="J831" s="275"/>
      <c r="K831" s="275"/>
      <c r="L831" s="280"/>
      <c r="M831" s="281"/>
      <c r="N831" s="282"/>
      <c r="O831" s="282"/>
      <c r="P831" s="282"/>
      <c r="Q831" s="282"/>
      <c r="R831" s="282"/>
      <c r="S831" s="282"/>
      <c r="T831" s="283"/>
      <c r="AT831" s="284" t="s">
        <v>152</v>
      </c>
      <c r="AU831" s="284" t="s">
        <v>83</v>
      </c>
      <c r="AV831" s="14" t="s">
        <v>160</v>
      </c>
      <c r="AW831" s="14" t="s">
        <v>37</v>
      </c>
      <c r="AX831" s="14" t="s">
        <v>73</v>
      </c>
      <c r="AY831" s="284" t="s">
        <v>143</v>
      </c>
    </row>
    <row r="832" s="11" customFormat="1">
      <c r="B832" s="229"/>
      <c r="C832" s="230"/>
      <c r="D832" s="231" t="s">
        <v>152</v>
      </c>
      <c r="E832" s="232" t="s">
        <v>24</v>
      </c>
      <c r="F832" s="233" t="s">
        <v>410</v>
      </c>
      <c r="G832" s="230"/>
      <c r="H832" s="232" t="s">
        <v>24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AT832" s="239" t="s">
        <v>152</v>
      </c>
      <c r="AU832" s="239" t="s">
        <v>83</v>
      </c>
      <c r="AV832" s="11" t="s">
        <v>81</v>
      </c>
      <c r="AW832" s="11" t="s">
        <v>37</v>
      </c>
      <c r="AX832" s="11" t="s">
        <v>73</v>
      </c>
      <c r="AY832" s="239" t="s">
        <v>143</v>
      </c>
    </row>
    <row r="833" s="11" customFormat="1">
      <c r="B833" s="229"/>
      <c r="C833" s="230"/>
      <c r="D833" s="231" t="s">
        <v>152</v>
      </c>
      <c r="E833" s="232" t="s">
        <v>24</v>
      </c>
      <c r="F833" s="233" t="s">
        <v>411</v>
      </c>
      <c r="G833" s="230"/>
      <c r="H833" s="232" t="s">
        <v>24</v>
      </c>
      <c r="I833" s="234"/>
      <c r="J833" s="230"/>
      <c r="K833" s="230"/>
      <c r="L833" s="235"/>
      <c r="M833" s="236"/>
      <c r="N833" s="237"/>
      <c r="O833" s="237"/>
      <c r="P833" s="237"/>
      <c r="Q833" s="237"/>
      <c r="R833" s="237"/>
      <c r="S833" s="237"/>
      <c r="T833" s="238"/>
      <c r="AT833" s="239" t="s">
        <v>152</v>
      </c>
      <c r="AU833" s="239" t="s">
        <v>83</v>
      </c>
      <c r="AV833" s="11" t="s">
        <v>81</v>
      </c>
      <c r="AW833" s="11" t="s">
        <v>37</v>
      </c>
      <c r="AX833" s="11" t="s">
        <v>73</v>
      </c>
      <c r="AY833" s="239" t="s">
        <v>143</v>
      </c>
    </row>
    <row r="834" s="12" customFormat="1">
      <c r="B834" s="240"/>
      <c r="C834" s="241"/>
      <c r="D834" s="231" t="s">
        <v>152</v>
      </c>
      <c r="E834" s="242" t="s">
        <v>24</v>
      </c>
      <c r="F834" s="243" t="s">
        <v>412</v>
      </c>
      <c r="G834" s="241"/>
      <c r="H834" s="244">
        <v>161.81999999999999</v>
      </c>
      <c r="I834" s="245"/>
      <c r="J834" s="241"/>
      <c r="K834" s="241"/>
      <c r="L834" s="246"/>
      <c r="M834" s="247"/>
      <c r="N834" s="248"/>
      <c r="O834" s="248"/>
      <c r="P834" s="248"/>
      <c r="Q834" s="248"/>
      <c r="R834" s="248"/>
      <c r="S834" s="248"/>
      <c r="T834" s="249"/>
      <c r="AT834" s="250" t="s">
        <v>152</v>
      </c>
      <c r="AU834" s="250" t="s">
        <v>83</v>
      </c>
      <c r="AV834" s="12" t="s">
        <v>83</v>
      </c>
      <c r="AW834" s="12" t="s">
        <v>37</v>
      </c>
      <c r="AX834" s="12" t="s">
        <v>73</v>
      </c>
      <c r="AY834" s="250" t="s">
        <v>143</v>
      </c>
    </row>
    <row r="835" s="12" customFormat="1">
      <c r="B835" s="240"/>
      <c r="C835" s="241"/>
      <c r="D835" s="231" t="s">
        <v>152</v>
      </c>
      <c r="E835" s="242" t="s">
        <v>24</v>
      </c>
      <c r="F835" s="243" t="s">
        <v>413</v>
      </c>
      <c r="G835" s="241"/>
      <c r="H835" s="244">
        <v>15.66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AT835" s="250" t="s">
        <v>152</v>
      </c>
      <c r="AU835" s="250" t="s">
        <v>83</v>
      </c>
      <c r="AV835" s="12" t="s">
        <v>83</v>
      </c>
      <c r="AW835" s="12" t="s">
        <v>37</v>
      </c>
      <c r="AX835" s="12" t="s">
        <v>73</v>
      </c>
      <c r="AY835" s="250" t="s">
        <v>143</v>
      </c>
    </row>
    <row r="836" s="12" customFormat="1">
      <c r="B836" s="240"/>
      <c r="C836" s="241"/>
      <c r="D836" s="231" t="s">
        <v>152</v>
      </c>
      <c r="E836" s="242" t="s">
        <v>24</v>
      </c>
      <c r="F836" s="243" t="s">
        <v>414</v>
      </c>
      <c r="G836" s="241"/>
      <c r="H836" s="244">
        <v>71.459999999999994</v>
      </c>
      <c r="I836" s="245"/>
      <c r="J836" s="241"/>
      <c r="K836" s="241"/>
      <c r="L836" s="246"/>
      <c r="M836" s="247"/>
      <c r="N836" s="248"/>
      <c r="O836" s="248"/>
      <c r="P836" s="248"/>
      <c r="Q836" s="248"/>
      <c r="R836" s="248"/>
      <c r="S836" s="248"/>
      <c r="T836" s="249"/>
      <c r="AT836" s="250" t="s">
        <v>152</v>
      </c>
      <c r="AU836" s="250" t="s">
        <v>83</v>
      </c>
      <c r="AV836" s="12" t="s">
        <v>83</v>
      </c>
      <c r="AW836" s="12" t="s">
        <v>37</v>
      </c>
      <c r="AX836" s="12" t="s">
        <v>73</v>
      </c>
      <c r="AY836" s="250" t="s">
        <v>143</v>
      </c>
    </row>
    <row r="837" s="12" customFormat="1">
      <c r="B837" s="240"/>
      <c r="C837" s="241"/>
      <c r="D837" s="231" t="s">
        <v>152</v>
      </c>
      <c r="E837" s="242" t="s">
        <v>24</v>
      </c>
      <c r="F837" s="243" t="s">
        <v>415</v>
      </c>
      <c r="G837" s="241"/>
      <c r="H837" s="244">
        <v>64.959999999999994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AT837" s="250" t="s">
        <v>152</v>
      </c>
      <c r="AU837" s="250" t="s">
        <v>83</v>
      </c>
      <c r="AV837" s="12" t="s">
        <v>83</v>
      </c>
      <c r="AW837" s="12" t="s">
        <v>37</v>
      </c>
      <c r="AX837" s="12" t="s">
        <v>73</v>
      </c>
      <c r="AY837" s="250" t="s">
        <v>143</v>
      </c>
    </row>
    <row r="838" s="12" customFormat="1">
      <c r="B838" s="240"/>
      <c r="C838" s="241"/>
      <c r="D838" s="231" t="s">
        <v>152</v>
      </c>
      <c r="E838" s="242" t="s">
        <v>24</v>
      </c>
      <c r="F838" s="243" t="s">
        <v>416</v>
      </c>
      <c r="G838" s="241"/>
      <c r="H838" s="244">
        <v>-40.140000000000001</v>
      </c>
      <c r="I838" s="245"/>
      <c r="J838" s="241"/>
      <c r="K838" s="241"/>
      <c r="L838" s="246"/>
      <c r="M838" s="247"/>
      <c r="N838" s="248"/>
      <c r="O838" s="248"/>
      <c r="P838" s="248"/>
      <c r="Q838" s="248"/>
      <c r="R838" s="248"/>
      <c r="S838" s="248"/>
      <c r="T838" s="249"/>
      <c r="AT838" s="250" t="s">
        <v>152</v>
      </c>
      <c r="AU838" s="250" t="s">
        <v>83</v>
      </c>
      <c r="AV838" s="12" t="s">
        <v>83</v>
      </c>
      <c r="AW838" s="12" t="s">
        <v>37</v>
      </c>
      <c r="AX838" s="12" t="s">
        <v>73</v>
      </c>
      <c r="AY838" s="250" t="s">
        <v>143</v>
      </c>
    </row>
    <row r="839" s="12" customFormat="1">
      <c r="B839" s="240"/>
      <c r="C839" s="241"/>
      <c r="D839" s="231" t="s">
        <v>152</v>
      </c>
      <c r="E839" s="242" t="s">
        <v>24</v>
      </c>
      <c r="F839" s="243" t="s">
        <v>417</v>
      </c>
      <c r="G839" s="241"/>
      <c r="H839" s="244">
        <v>16.312999999999999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AT839" s="250" t="s">
        <v>152</v>
      </c>
      <c r="AU839" s="250" t="s">
        <v>83</v>
      </c>
      <c r="AV839" s="12" t="s">
        <v>83</v>
      </c>
      <c r="AW839" s="12" t="s">
        <v>37</v>
      </c>
      <c r="AX839" s="12" t="s">
        <v>73</v>
      </c>
      <c r="AY839" s="250" t="s">
        <v>143</v>
      </c>
    </row>
    <row r="840" s="12" customFormat="1">
      <c r="B840" s="240"/>
      <c r="C840" s="241"/>
      <c r="D840" s="231" t="s">
        <v>152</v>
      </c>
      <c r="E840" s="242" t="s">
        <v>24</v>
      </c>
      <c r="F840" s="243" t="s">
        <v>418</v>
      </c>
      <c r="G840" s="241"/>
      <c r="H840" s="244">
        <v>2.7000000000000002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AT840" s="250" t="s">
        <v>152</v>
      </c>
      <c r="AU840" s="250" t="s">
        <v>83</v>
      </c>
      <c r="AV840" s="12" t="s">
        <v>83</v>
      </c>
      <c r="AW840" s="12" t="s">
        <v>37</v>
      </c>
      <c r="AX840" s="12" t="s">
        <v>73</v>
      </c>
      <c r="AY840" s="250" t="s">
        <v>143</v>
      </c>
    </row>
    <row r="841" s="12" customFormat="1">
      <c r="B841" s="240"/>
      <c r="C841" s="241"/>
      <c r="D841" s="231" t="s">
        <v>152</v>
      </c>
      <c r="E841" s="242" t="s">
        <v>24</v>
      </c>
      <c r="F841" s="243" t="s">
        <v>419</v>
      </c>
      <c r="G841" s="241"/>
      <c r="H841" s="244">
        <v>3.0379999999999998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AT841" s="250" t="s">
        <v>152</v>
      </c>
      <c r="AU841" s="250" t="s">
        <v>83</v>
      </c>
      <c r="AV841" s="12" t="s">
        <v>83</v>
      </c>
      <c r="AW841" s="12" t="s">
        <v>37</v>
      </c>
      <c r="AX841" s="12" t="s">
        <v>73</v>
      </c>
      <c r="AY841" s="250" t="s">
        <v>143</v>
      </c>
    </row>
    <row r="842" s="14" customFormat="1">
      <c r="B842" s="274"/>
      <c r="C842" s="275"/>
      <c r="D842" s="231" t="s">
        <v>152</v>
      </c>
      <c r="E842" s="276" t="s">
        <v>24</v>
      </c>
      <c r="F842" s="277" t="s">
        <v>409</v>
      </c>
      <c r="G842" s="275"/>
      <c r="H842" s="278">
        <v>295.81099999999998</v>
      </c>
      <c r="I842" s="279"/>
      <c r="J842" s="275"/>
      <c r="K842" s="275"/>
      <c r="L842" s="280"/>
      <c r="M842" s="281"/>
      <c r="N842" s="282"/>
      <c r="O842" s="282"/>
      <c r="P842" s="282"/>
      <c r="Q842" s="282"/>
      <c r="R842" s="282"/>
      <c r="S842" s="282"/>
      <c r="T842" s="283"/>
      <c r="AT842" s="284" t="s">
        <v>152</v>
      </c>
      <c r="AU842" s="284" t="s">
        <v>83</v>
      </c>
      <c r="AV842" s="14" t="s">
        <v>160</v>
      </c>
      <c r="AW842" s="14" t="s">
        <v>37</v>
      </c>
      <c r="AX842" s="14" t="s">
        <v>73</v>
      </c>
      <c r="AY842" s="284" t="s">
        <v>143</v>
      </c>
    </row>
    <row r="843" s="11" customFormat="1">
      <c r="B843" s="229"/>
      <c r="C843" s="230"/>
      <c r="D843" s="231" t="s">
        <v>152</v>
      </c>
      <c r="E843" s="232" t="s">
        <v>24</v>
      </c>
      <c r="F843" s="233" t="s">
        <v>420</v>
      </c>
      <c r="G843" s="230"/>
      <c r="H843" s="232" t="s">
        <v>24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AT843" s="239" t="s">
        <v>152</v>
      </c>
      <c r="AU843" s="239" t="s">
        <v>83</v>
      </c>
      <c r="AV843" s="11" t="s">
        <v>81</v>
      </c>
      <c r="AW843" s="11" t="s">
        <v>37</v>
      </c>
      <c r="AX843" s="11" t="s">
        <v>73</v>
      </c>
      <c r="AY843" s="239" t="s">
        <v>143</v>
      </c>
    </row>
    <row r="844" s="12" customFormat="1">
      <c r="B844" s="240"/>
      <c r="C844" s="241"/>
      <c r="D844" s="231" t="s">
        <v>152</v>
      </c>
      <c r="E844" s="242" t="s">
        <v>24</v>
      </c>
      <c r="F844" s="243" t="s">
        <v>421</v>
      </c>
      <c r="G844" s="241"/>
      <c r="H844" s="244">
        <v>124.2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AT844" s="250" t="s">
        <v>152</v>
      </c>
      <c r="AU844" s="250" t="s">
        <v>83</v>
      </c>
      <c r="AV844" s="12" t="s">
        <v>83</v>
      </c>
      <c r="AW844" s="12" t="s">
        <v>37</v>
      </c>
      <c r="AX844" s="12" t="s">
        <v>73</v>
      </c>
      <c r="AY844" s="250" t="s">
        <v>143</v>
      </c>
    </row>
    <row r="845" s="12" customFormat="1">
      <c r="B845" s="240"/>
      <c r="C845" s="241"/>
      <c r="D845" s="231" t="s">
        <v>152</v>
      </c>
      <c r="E845" s="242" t="s">
        <v>24</v>
      </c>
      <c r="F845" s="243" t="s">
        <v>422</v>
      </c>
      <c r="G845" s="241"/>
      <c r="H845" s="244">
        <v>40.5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AT845" s="250" t="s">
        <v>152</v>
      </c>
      <c r="AU845" s="250" t="s">
        <v>83</v>
      </c>
      <c r="AV845" s="12" t="s">
        <v>83</v>
      </c>
      <c r="AW845" s="12" t="s">
        <v>37</v>
      </c>
      <c r="AX845" s="12" t="s">
        <v>73</v>
      </c>
      <c r="AY845" s="250" t="s">
        <v>143</v>
      </c>
    </row>
    <row r="846" s="12" customFormat="1">
      <c r="B846" s="240"/>
      <c r="C846" s="241"/>
      <c r="D846" s="231" t="s">
        <v>152</v>
      </c>
      <c r="E846" s="242" t="s">
        <v>24</v>
      </c>
      <c r="F846" s="243" t="s">
        <v>423</v>
      </c>
      <c r="G846" s="241"/>
      <c r="H846" s="244">
        <v>36.539999999999999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AT846" s="250" t="s">
        <v>152</v>
      </c>
      <c r="AU846" s="250" t="s">
        <v>83</v>
      </c>
      <c r="AV846" s="12" t="s">
        <v>83</v>
      </c>
      <c r="AW846" s="12" t="s">
        <v>37</v>
      </c>
      <c r="AX846" s="12" t="s">
        <v>73</v>
      </c>
      <c r="AY846" s="250" t="s">
        <v>143</v>
      </c>
    </row>
    <row r="847" s="14" customFormat="1">
      <c r="B847" s="274"/>
      <c r="C847" s="275"/>
      <c r="D847" s="231" t="s">
        <v>152</v>
      </c>
      <c r="E847" s="276" t="s">
        <v>24</v>
      </c>
      <c r="F847" s="277" t="s">
        <v>409</v>
      </c>
      <c r="G847" s="275"/>
      <c r="H847" s="278">
        <v>201.24000000000001</v>
      </c>
      <c r="I847" s="279"/>
      <c r="J847" s="275"/>
      <c r="K847" s="275"/>
      <c r="L847" s="280"/>
      <c r="M847" s="281"/>
      <c r="N847" s="282"/>
      <c r="O847" s="282"/>
      <c r="P847" s="282"/>
      <c r="Q847" s="282"/>
      <c r="R847" s="282"/>
      <c r="S847" s="282"/>
      <c r="T847" s="283"/>
      <c r="AT847" s="284" t="s">
        <v>152</v>
      </c>
      <c r="AU847" s="284" t="s">
        <v>83</v>
      </c>
      <c r="AV847" s="14" t="s">
        <v>160</v>
      </c>
      <c r="AW847" s="14" t="s">
        <v>37</v>
      </c>
      <c r="AX847" s="14" t="s">
        <v>73</v>
      </c>
      <c r="AY847" s="284" t="s">
        <v>143</v>
      </c>
    </row>
    <row r="848" s="13" customFormat="1">
      <c r="B848" s="251"/>
      <c r="C848" s="252"/>
      <c r="D848" s="231" t="s">
        <v>152</v>
      </c>
      <c r="E848" s="253" t="s">
        <v>24</v>
      </c>
      <c r="F848" s="254" t="s">
        <v>155</v>
      </c>
      <c r="G848" s="252"/>
      <c r="H848" s="255">
        <v>2486.1100000000001</v>
      </c>
      <c r="I848" s="256"/>
      <c r="J848" s="252"/>
      <c r="K848" s="252"/>
      <c r="L848" s="257"/>
      <c r="M848" s="258"/>
      <c r="N848" s="259"/>
      <c r="O848" s="259"/>
      <c r="P848" s="259"/>
      <c r="Q848" s="259"/>
      <c r="R848" s="259"/>
      <c r="S848" s="259"/>
      <c r="T848" s="260"/>
      <c r="AT848" s="261" t="s">
        <v>152</v>
      </c>
      <c r="AU848" s="261" t="s">
        <v>83</v>
      </c>
      <c r="AV848" s="13" t="s">
        <v>150</v>
      </c>
      <c r="AW848" s="13" t="s">
        <v>37</v>
      </c>
      <c r="AX848" s="13" t="s">
        <v>81</v>
      </c>
      <c r="AY848" s="261" t="s">
        <v>143</v>
      </c>
    </row>
    <row r="849" s="1" customFormat="1" ht="25.5" customHeight="1">
      <c r="B849" s="46"/>
      <c r="C849" s="217" t="s">
        <v>738</v>
      </c>
      <c r="D849" s="217" t="s">
        <v>145</v>
      </c>
      <c r="E849" s="218" t="s">
        <v>739</v>
      </c>
      <c r="F849" s="219" t="s">
        <v>740</v>
      </c>
      <c r="G849" s="220" t="s">
        <v>148</v>
      </c>
      <c r="H849" s="221">
        <v>1697.3399999999999</v>
      </c>
      <c r="I849" s="222"/>
      <c r="J849" s="223">
        <f>ROUND(I849*H849,2)</f>
        <v>0</v>
      </c>
      <c r="K849" s="219" t="s">
        <v>149</v>
      </c>
      <c r="L849" s="72"/>
      <c r="M849" s="224" t="s">
        <v>24</v>
      </c>
      <c r="N849" s="225" t="s">
        <v>44</v>
      </c>
      <c r="O849" s="47"/>
      <c r="P849" s="226">
        <f>O849*H849</f>
        <v>0</v>
      </c>
      <c r="Q849" s="226">
        <v>0</v>
      </c>
      <c r="R849" s="226">
        <f>Q849*H849</f>
        <v>0</v>
      </c>
      <c r="S849" s="226">
        <v>0.035000000000000003</v>
      </c>
      <c r="T849" s="227">
        <f>S849*H849</f>
        <v>59.4069</v>
      </c>
      <c r="AR849" s="24" t="s">
        <v>150</v>
      </c>
      <c r="AT849" s="24" t="s">
        <v>145</v>
      </c>
      <c r="AU849" s="24" t="s">
        <v>83</v>
      </c>
      <c r="AY849" s="24" t="s">
        <v>143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24" t="s">
        <v>81</v>
      </c>
      <c r="BK849" s="228">
        <f>ROUND(I849*H849,2)</f>
        <v>0</v>
      </c>
      <c r="BL849" s="24" t="s">
        <v>150</v>
      </c>
      <c r="BM849" s="24" t="s">
        <v>741</v>
      </c>
    </row>
    <row r="850" s="11" customFormat="1">
      <c r="B850" s="229"/>
      <c r="C850" s="230"/>
      <c r="D850" s="231" t="s">
        <v>152</v>
      </c>
      <c r="E850" s="232" t="s">
        <v>24</v>
      </c>
      <c r="F850" s="233" t="s">
        <v>500</v>
      </c>
      <c r="G850" s="230"/>
      <c r="H850" s="232" t="s">
        <v>24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152</v>
      </c>
      <c r="AU850" s="239" t="s">
        <v>83</v>
      </c>
      <c r="AV850" s="11" t="s">
        <v>81</v>
      </c>
      <c r="AW850" s="11" t="s">
        <v>37</v>
      </c>
      <c r="AX850" s="11" t="s">
        <v>73</v>
      </c>
      <c r="AY850" s="239" t="s">
        <v>143</v>
      </c>
    </row>
    <row r="851" s="12" customFormat="1">
      <c r="B851" s="240"/>
      <c r="C851" s="241"/>
      <c r="D851" s="231" t="s">
        <v>152</v>
      </c>
      <c r="E851" s="242" t="s">
        <v>24</v>
      </c>
      <c r="F851" s="243" t="s">
        <v>501</v>
      </c>
      <c r="G851" s="241"/>
      <c r="H851" s="244">
        <v>954.72000000000003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AT851" s="250" t="s">
        <v>152</v>
      </c>
      <c r="AU851" s="250" t="s">
        <v>83</v>
      </c>
      <c r="AV851" s="12" t="s">
        <v>83</v>
      </c>
      <c r="AW851" s="12" t="s">
        <v>37</v>
      </c>
      <c r="AX851" s="12" t="s">
        <v>73</v>
      </c>
      <c r="AY851" s="250" t="s">
        <v>143</v>
      </c>
    </row>
    <row r="852" s="12" customFormat="1">
      <c r="B852" s="240"/>
      <c r="C852" s="241"/>
      <c r="D852" s="231" t="s">
        <v>152</v>
      </c>
      <c r="E852" s="242" t="s">
        <v>24</v>
      </c>
      <c r="F852" s="243" t="s">
        <v>502</v>
      </c>
      <c r="G852" s="241"/>
      <c r="H852" s="244">
        <v>-214.66499999999999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AT852" s="250" t="s">
        <v>152</v>
      </c>
      <c r="AU852" s="250" t="s">
        <v>83</v>
      </c>
      <c r="AV852" s="12" t="s">
        <v>83</v>
      </c>
      <c r="AW852" s="12" t="s">
        <v>37</v>
      </c>
      <c r="AX852" s="12" t="s">
        <v>73</v>
      </c>
      <c r="AY852" s="250" t="s">
        <v>143</v>
      </c>
    </row>
    <row r="853" s="11" customFormat="1">
      <c r="B853" s="229"/>
      <c r="C853" s="230"/>
      <c r="D853" s="231" t="s">
        <v>152</v>
      </c>
      <c r="E853" s="232" t="s">
        <v>24</v>
      </c>
      <c r="F853" s="233" t="s">
        <v>503</v>
      </c>
      <c r="G853" s="230"/>
      <c r="H853" s="232" t="s">
        <v>24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AT853" s="239" t="s">
        <v>152</v>
      </c>
      <c r="AU853" s="239" t="s">
        <v>83</v>
      </c>
      <c r="AV853" s="11" t="s">
        <v>81</v>
      </c>
      <c r="AW853" s="11" t="s">
        <v>37</v>
      </c>
      <c r="AX853" s="11" t="s">
        <v>73</v>
      </c>
      <c r="AY853" s="239" t="s">
        <v>143</v>
      </c>
    </row>
    <row r="854" s="12" customFormat="1">
      <c r="B854" s="240"/>
      <c r="C854" s="241"/>
      <c r="D854" s="231" t="s">
        <v>152</v>
      </c>
      <c r="E854" s="242" t="s">
        <v>24</v>
      </c>
      <c r="F854" s="243" t="s">
        <v>504</v>
      </c>
      <c r="G854" s="241"/>
      <c r="H854" s="244">
        <v>48.960000000000001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AT854" s="250" t="s">
        <v>152</v>
      </c>
      <c r="AU854" s="250" t="s">
        <v>83</v>
      </c>
      <c r="AV854" s="12" t="s">
        <v>83</v>
      </c>
      <c r="AW854" s="12" t="s">
        <v>37</v>
      </c>
      <c r="AX854" s="12" t="s">
        <v>73</v>
      </c>
      <c r="AY854" s="250" t="s">
        <v>143</v>
      </c>
    </row>
    <row r="855" s="12" customFormat="1">
      <c r="B855" s="240"/>
      <c r="C855" s="241"/>
      <c r="D855" s="231" t="s">
        <v>152</v>
      </c>
      <c r="E855" s="242" t="s">
        <v>24</v>
      </c>
      <c r="F855" s="243" t="s">
        <v>505</v>
      </c>
      <c r="G855" s="241"/>
      <c r="H855" s="244">
        <v>3.2400000000000002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AT855" s="250" t="s">
        <v>152</v>
      </c>
      <c r="AU855" s="250" t="s">
        <v>83</v>
      </c>
      <c r="AV855" s="12" t="s">
        <v>83</v>
      </c>
      <c r="AW855" s="12" t="s">
        <v>37</v>
      </c>
      <c r="AX855" s="12" t="s">
        <v>73</v>
      </c>
      <c r="AY855" s="250" t="s">
        <v>143</v>
      </c>
    </row>
    <row r="856" s="12" customFormat="1">
      <c r="B856" s="240"/>
      <c r="C856" s="241"/>
      <c r="D856" s="231" t="s">
        <v>152</v>
      </c>
      <c r="E856" s="242" t="s">
        <v>24</v>
      </c>
      <c r="F856" s="243" t="s">
        <v>506</v>
      </c>
      <c r="G856" s="241"/>
      <c r="H856" s="244">
        <v>2.7000000000000002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AT856" s="250" t="s">
        <v>152</v>
      </c>
      <c r="AU856" s="250" t="s">
        <v>83</v>
      </c>
      <c r="AV856" s="12" t="s">
        <v>83</v>
      </c>
      <c r="AW856" s="12" t="s">
        <v>37</v>
      </c>
      <c r="AX856" s="12" t="s">
        <v>73</v>
      </c>
      <c r="AY856" s="250" t="s">
        <v>143</v>
      </c>
    </row>
    <row r="857" s="12" customFormat="1">
      <c r="B857" s="240"/>
      <c r="C857" s="241"/>
      <c r="D857" s="231" t="s">
        <v>152</v>
      </c>
      <c r="E857" s="242" t="s">
        <v>24</v>
      </c>
      <c r="F857" s="243" t="s">
        <v>507</v>
      </c>
      <c r="G857" s="241"/>
      <c r="H857" s="244">
        <v>4.7599999999999998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AT857" s="250" t="s">
        <v>152</v>
      </c>
      <c r="AU857" s="250" t="s">
        <v>83</v>
      </c>
      <c r="AV857" s="12" t="s">
        <v>83</v>
      </c>
      <c r="AW857" s="12" t="s">
        <v>37</v>
      </c>
      <c r="AX857" s="12" t="s">
        <v>73</v>
      </c>
      <c r="AY857" s="250" t="s">
        <v>143</v>
      </c>
    </row>
    <row r="858" s="12" customFormat="1">
      <c r="B858" s="240"/>
      <c r="C858" s="241"/>
      <c r="D858" s="231" t="s">
        <v>152</v>
      </c>
      <c r="E858" s="242" t="s">
        <v>24</v>
      </c>
      <c r="F858" s="243" t="s">
        <v>508</v>
      </c>
      <c r="G858" s="241"/>
      <c r="H858" s="244">
        <v>3.7799999999999998</v>
      </c>
      <c r="I858" s="245"/>
      <c r="J858" s="241"/>
      <c r="K858" s="241"/>
      <c r="L858" s="246"/>
      <c r="M858" s="247"/>
      <c r="N858" s="248"/>
      <c r="O858" s="248"/>
      <c r="P858" s="248"/>
      <c r="Q858" s="248"/>
      <c r="R858" s="248"/>
      <c r="S858" s="248"/>
      <c r="T858" s="249"/>
      <c r="AT858" s="250" t="s">
        <v>152</v>
      </c>
      <c r="AU858" s="250" t="s">
        <v>83</v>
      </c>
      <c r="AV858" s="12" t="s">
        <v>83</v>
      </c>
      <c r="AW858" s="12" t="s">
        <v>37</v>
      </c>
      <c r="AX858" s="12" t="s">
        <v>73</v>
      </c>
      <c r="AY858" s="250" t="s">
        <v>143</v>
      </c>
    </row>
    <row r="859" s="12" customFormat="1">
      <c r="B859" s="240"/>
      <c r="C859" s="241"/>
      <c r="D859" s="231" t="s">
        <v>152</v>
      </c>
      <c r="E859" s="242" t="s">
        <v>24</v>
      </c>
      <c r="F859" s="243" t="s">
        <v>509</v>
      </c>
      <c r="G859" s="241"/>
      <c r="H859" s="244">
        <v>5.1600000000000001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AT859" s="250" t="s">
        <v>152</v>
      </c>
      <c r="AU859" s="250" t="s">
        <v>83</v>
      </c>
      <c r="AV859" s="12" t="s">
        <v>83</v>
      </c>
      <c r="AW859" s="12" t="s">
        <v>37</v>
      </c>
      <c r="AX859" s="12" t="s">
        <v>73</v>
      </c>
      <c r="AY859" s="250" t="s">
        <v>143</v>
      </c>
    </row>
    <row r="860" s="12" customFormat="1">
      <c r="B860" s="240"/>
      <c r="C860" s="241"/>
      <c r="D860" s="231" t="s">
        <v>152</v>
      </c>
      <c r="E860" s="242" t="s">
        <v>24</v>
      </c>
      <c r="F860" s="243" t="s">
        <v>510</v>
      </c>
      <c r="G860" s="241"/>
      <c r="H860" s="244">
        <v>4.0800000000000001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AT860" s="250" t="s">
        <v>152</v>
      </c>
      <c r="AU860" s="250" t="s">
        <v>83</v>
      </c>
      <c r="AV860" s="12" t="s">
        <v>83</v>
      </c>
      <c r="AW860" s="12" t="s">
        <v>37</v>
      </c>
      <c r="AX860" s="12" t="s">
        <v>73</v>
      </c>
      <c r="AY860" s="250" t="s">
        <v>143</v>
      </c>
    </row>
    <row r="861" s="12" customFormat="1">
      <c r="B861" s="240"/>
      <c r="C861" s="241"/>
      <c r="D861" s="231" t="s">
        <v>152</v>
      </c>
      <c r="E861" s="242" t="s">
        <v>24</v>
      </c>
      <c r="F861" s="243" t="s">
        <v>509</v>
      </c>
      <c r="G861" s="241"/>
      <c r="H861" s="244">
        <v>5.1600000000000001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AT861" s="250" t="s">
        <v>152</v>
      </c>
      <c r="AU861" s="250" t="s">
        <v>83</v>
      </c>
      <c r="AV861" s="12" t="s">
        <v>83</v>
      </c>
      <c r="AW861" s="12" t="s">
        <v>37</v>
      </c>
      <c r="AX861" s="12" t="s">
        <v>73</v>
      </c>
      <c r="AY861" s="250" t="s">
        <v>143</v>
      </c>
    </row>
    <row r="862" s="14" customFormat="1">
      <c r="B862" s="274"/>
      <c r="C862" s="275"/>
      <c r="D862" s="231" t="s">
        <v>152</v>
      </c>
      <c r="E862" s="276" t="s">
        <v>24</v>
      </c>
      <c r="F862" s="277" t="s">
        <v>409</v>
      </c>
      <c r="G862" s="275"/>
      <c r="H862" s="278">
        <v>817.89499999999998</v>
      </c>
      <c r="I862" s="279"/>
      <c r="J862" s="275"/>
      <c r="K862" s="275"/>
      <c r="L862" s="280"/>
      <c r="M862" s="281"/>
      <c r="N862" s="282"/>
      <c r="O862" s="282"/>
      <c r="P862" s="282"/>
      <c r="Q862" s="282"/>
      <c r="R862" s="282"/>
      <c r="S862" s="282"/>
      <c r="T862" s="283"/>
      <c r="AT862" s="284" t="s">
        <v>152</v>
      </c>
      <c r="AU862" s="284" t="s">
        <v>83</v>
      </c>
      <c r="AV862" s="14" t="s">
        <v>160</v>
      </c>
      <c r="AW862" s="14" t="s">
        <v>37</v>
      </c>
      <c r="AX862" s="14" t="s">
        <v>73</v>
      </c>
      <c r="AY862" s="284" t="s">
        <v>143</v>
      </c>
    </row>
    <row r="863" s="11" customFormat="1">
      <c r="B863" s="229"/>
      <c r="C863" s="230"/>
      <c r="D863" s="231" t="s">
        <v>152</v>
      </c>
      <c r="E863" s="232" t="s">
        <v>24</v>
      </c>
      <c r="F863" s="233" t="s">
        <v>511</v>
      </c>
      <c r="G863" s="230"/>
      <c r="H863" s="232" t="s">
        <v>24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AT863" s="239" t="s">
        <v>152</v>
      </c>
      <c r="AU863" s="239" t="s">
        <v>83</v>
      </c>
      <c r="AV863" s="11" t="s">
        <v>81</v>
      </c>
      <c r="AW863" s="11" t="s">
        <v>37</v>
      </c>
      <c r="AX863" s="11" t="s">
        <v>73</v>
      </c>
      <c r="AY863" s="239" t="s">
        <v>143</v>
      </c>
    </row>
    <row r="864" s="12" customFormat="1">
      <c r="B864" s="240"/>
      <c r="C864" s="241"/>
      <c r="D864" s="231" t="s">
        <v>152</v>
      </c>
      <c r="E864" s="242" t="s">
        <v>24</v>
      </c>
      <c r="F864" s="243" t="s">
        <v>512</v>
      </c>
      <c r="G864" s="241"/>
      <c r="H864" s="244">
        <v>491.36000000000001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AT864" s="250" t="s">
        <v>152</v>
      </c>
      <c r="AU864" s="250" t="s">
        <v>83</v>
      </c>
      <c r="AV864" s="12" t="s">
        <v>83</v>
      </c>
      <c r="AW864" s="12" t="s">
        <v>37</v>
      </c>
      <c r="AX864" s="12" t="s">
        <v>73</v>
      </c>
      <c r="AY864" s="250" t="s">
        <v>143</v>
      </c>
    </row>
    <row r="865" s="12" customFormat="1">
      <c r="B865" s="240"/>
      <c r="C865" s="241"/>
      <c r="D865" s="231" t="s">
        <v>152</v>
      </c>
      <c r="E865" s="242" t="s">
        <v>24</v>
      </c>
      <c r="F865" s="243" t="s">
        <v>513</v>
      </c>
      <c r="G865" s="241"/>
      <c r="H865" s="244">
        <v>-78.450000000000003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AT865" s="250" t="s">
        <v>152</v>
      </c>
      <c r="AU865" s="250" t="s">
        <v>83</v>
      </c>
      <c r="AV865" s="12" t="s">
        <v>83</v>
      </c>
      <c r="AW865" s="12" t="s">
        <v>37</v>
      </c>
      <c r="AX865" s="12" t="s">
        <v>73</v>
      </c>
      <c r="AY865" s="250" t="s">
        <v>143</v>
      </c>
    </row>
    <row r="866" s="11" customFormat="1">
      <c r="B866" s="229"/>
      <c r="C866" s="230"/>
      <c r="D866" s="231" t="s">
        <v>152</v>
      </c>
      <c r="E866" s="232" t="s">
        <v>24</v>
      </c>
      <c r="F866" s="233" t="s">
        <v>514</v>
      </c>
      <c r="G866" s="230"/>
      <c r="H866" s="232" t="s">
        <v>24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AT866" s="239" t="s">
        <v>152</v>
      </c>
      <c r="AU866" s="239" t="s">
        <v>83</v>
      </c>
      <c r="AV866" s="11" t="s">
        <v>81</v>
      </c>
      <c r="AW866" s="11" t="s">
        <v>37</v>
      </c>
      <c r="AX866" s="11" t="s">
        <v>73</v>
      </c>
      <c r="AY866" s="239" t="s">
        <v>143</v>
      </c>
    </row>
    <row r="867" s="12" customFormat="1">
      <c r="B867" s="240"/>
      <c r="C867" s="241"/>
      <c r="D867" s="231" t="s">
        <v>152</v>
      </c>
      <c r="E867" s="242" t="s">
        <v>24</v>
      </c>
      <c r="F867" s="243" t="s">
        <v>515</v>
      </c>
      <c r="G867" s="241"/>
      <c r="H867" s="244">
        <v>10.880000000000001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AT867" s="250" t="s">
        <v>152</v>
      </c>
      <c r="AU867" s="250" t="s">
        <v>83</v>
      </c>
      <c r="AV867" s="12" t="s">
        <v>83</v>
      </c>
      <c r="AW867" s="12" t="s">
        <v>37</v>
      </c>
      <c r="AX867" s="12" t="s">
        <v>73</v>
      </c>
      <c r="AY867" s="250" t="s">
        <v>143</v>
      </c>
    </row>
    <row r="868" s="12" customFormat="1">
      <c r="B868" s="240"/>
      <c r="C868" s="241"/>
      <c r="D868" s="231" t="s">
        <v>152</v>
      </c>
      <c r="E868" s="242" t="s">
        <v>24</v>
      </c>
      <c r="F868" s="243" t="s">
        <v>516</v>
      </c>
      <c r="G868" s="241"/>
      <c r="H868" s="244">
        <v>9.2799999999999994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AT868" s="250" t="s">
        <v>152</v>
      </c>
      <c r="AU868" s="250" t="s">
        <v>83</v>
      </c>
      <c r="AV868" s="12" t="s">
        <v>83</v>
      </c>
      <c r="AW868" s="12" t="s">
        <v>37</v>
      </c>
      <c r="AX868" s="12" t="s">
        <v>73</v>
      </c>
      <c r="AY868" s="250" t="s">
        <v>143</v>
      </c>
    </row>
    <row r="869" s="12" customFormat="1">
      <c r="B869" s="240"/>
      <c r="C869" s="241"/>
      <c r="D869" s="231" t="s">
        <v>152</v>
      </c>
      <c r="E869" s="242" t="s">
        <v>24</v>
      </c>
      <c r="F869" s="243" t="s">
        <v>517</v>
      </c>
      <c r="G869" s="241"/>
      <c r="H869" s="244">
        <v>2.5800000000000001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AT869" s="250" t="s">
        <v>152</v>
      </c>
      <c r="AU869" s="250" t="s">
        <v>83</v>
      </c>
      <c r="AV869" s="12" t="s">
        <v>83</v>
      </c>
      <c r="AW869" s="12" t="s">
        <v>37</v>
      </c>
      <c r="AX869" s="12" t="s">
        <v>73</v>
      </c>
      <c r="AY869" s="250" t="s">
        <v>143</v>
      </c>
    </row>
    <row r="870" s="12" customFormat="1">
      <c r="B870" s="240"/>
      <c r="C870" s="241"/>
      <c r="D870" s="231" t="s">
        <v>152</v>
      </c>
      <c r="E870" s="242" t="s">
        <v>24</v>
      </c>
      <c r="F870" s="243" t="s">
        <v>518</v>
      </c>
      <c r="G870" s="241"/>
      <c r="H870" s="244">
        <v>6.7999999999999998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AT870" s="250" t="s">
        <v>152</v>
      </c>
      <c r="AU870" s="250" t="s">
        <v>83</v>
      </c>
      <c r="AV870" s="12" t="s">
        <v>83</v>
      </c>
      <c r="AW870" s="12" t="s">
        <v>37</v>
      </c>
      <c r="AX870" s="12" t="s">
        <v>73</v>
      </c>
      <c r="AY870" s="250" t="s">
        <v>143</v>
      </c>
    </row>
    <row r="871" s="14" customFormat="1">
      <c r="B871" s="274"/>
      <c r="C871" s="275"/>
      <c r="D871" s="231" t="s">
        <v>152</v>
      </c>
      <c r="E871" s="276" t="s">
        <v>24</v>
      </c>
      <c r="F871" s="277" t="s">
        <v>409</v>
      </c>
      <c r="G871" s="275"/>
      <c r="H871" s="278">
        <v>442.44999999999999</v>
      </c>
      <c r="I871" s="279"/>
      <c r="J871" s="275"/>
      <c r="K871" s="275"/>
      <c r="L871" s="280"/>
      <c r="M871" s="281"/>
      <c r="N871" s="282"/>
      <c r="O871" s="282"/>
      <c r="P871" s="282"/>
      <c r="Q871" s="282"/>
      <c r="R871" s="282"/>
      <c r="S871" s="282"/>
      <c r="T871" s="283"/>
      <c r="AT871" s="284" t="s">
        <v>152</v>
      </c>
      <c r="AU871" s="284" t="s">
        <v>83</v>
      </c>
      <c r="AV871" s="14" t="s">
        <v>160</v>
      </c>
      <c r="AW871" s="14" t="s">
        <v>37</v>
      </c>
      <c r="AX871" s="14" t="s">
        <v>73</v>
      </c>
      <c r="AY871" s="284" t="s">
        <v>143</v>
      </c>
    </row>
    <row r="872" s="11" customFormat="1">
      <c r="B872" s="229"/>
      <c r="C872" s="230"/>
      <c r="D872" s="231" t="s">
        <v>152</v>
      </c>
      <c r="E872" s="232" t="s">
        <v>24</v>
      </c>
      <c r="F872" s="233" t="s">
        <v>511</v>
      </c>
      <c r="G872" s="230"/>
      <c r="H872" s="232" t="s">
        <v>24</v>
      </c>
      <c r="I872" s="234"/>
      <c r="J872" s="230"/>
      <c r="K872" s="230"/>
      <c r="L872" s="235"/>
      <c r="M872" s="236"/>
      <c r="N872" s="237"/>
      <c r="O872" s="237"/>
      <c r="P872" s="237"/>
      <c r="Q872" s="237"/>
      <c r="R872" s="237"/>
      <c r="S872" s="237"/>
      <c r="T872" s="238"/>
      <c r="AT872" s="239" t="s">
        <v>152</v>
      </c>
      <c r="AU872" s="239" t="s">
        <v>83</v>
      </c>
      <c r="AV872" s="11" t="s">
        <v>81</v>
      </c>
      <c r="AW872" s="11" t="s">
        <v>37</v>
      </c>
      <c r="AX872" s="11" t="s">
        <v>73</v>
      </c>
      <c r="AY872" s="239" t="s">
        <v>143</v>
      </c>
    </row>
    <row r="873" s="12" customFormat="1">
      <c r="B873" s="240"/>
      <c r="C873" s="241"/>
      <c r="D873" s="231" t="s">
        <v>152</v>
      </c>
      <c r="E873" s="242" t="s">
        <v>24</v>
      </c>
      <c r="F873" s="243" t="s">
        <v>512</v>
      </c>
      <c r="G873" s="241"/>
      <c r="H873" s="244">
        <v>491.36000000000001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AT873" s="250" t="s">
        <v>152</v>
      </c>
      <c r="AU873" s="250" t="s">
        <v>83</v>
      </c>
      <c r="AV873" s="12" t="s">
        <v>83</v>
      </c>
      <c r="AW873" s="12" t="s">
        <v>37</v>
      </c>
      <c r="AX873" s="12" t="s">
        <v>73</v>
      </c>
      <c r="AY873" s="250" t="s">
        <v>143</v>
      </c>
    </row>
    <row r="874" s="12" customFormat="1">
      <c r="B874" s="240"/>
      <c r="C874" s="241"/>
      <c r="D874" s="231" t="s">
        <v>152</v>
      </c>
      <c r="E874" s="242" t="s">
        <v>24</v>
      </c>
      <c r="F874" s="243" t="s">
        <v>519</v>
      </c>
      <c r="G874" s="241"/>
      <c r="H874" s="244">
        <v>-82.724999999999994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AT874" s="250" t="s">
        <v>152</v>
      </c>
      <c r="AU874" s="250" t="s">
        <v>83</v>
      </c>
      <c r="AV874" s="12" t="s">
        <v>83</v>
      </c>
      <c r="AW874" s="12" t="s">
        <v>37</v>
      </c>
      <c r="AX874" s="12" t="s">
        <v>73</v>
      </c>
      <c r="AY874" s="250" t="s">
        <v>143</v>
      </c>
    </row>
    <row r="875" s="11" customFormat="1">
      <c r="B875" s="229"/>
      <c r="C875" s="230"/>
      <c r="D875" s="231" t="s">
        <v>152</v>
      </c>
      <c r="E875" s="232" t="s">
        <v>24</v>
      </c>
      <c r="F875" s="233" t="s">
        <v>514</v>
      </c>
      <c r="G875" s="230"/>
      <c r="H875" s="232" t="s">
        <v>24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AT875" s="239" t="s">
        <v>152</v>
      </c>
      <c r="AU875" s="239" t="s">
        <v>83</v>
      </c>
      <c r="AV875" s="11" t="s">
        <v>81</v>
      </c>
      <c r="AW875" s="11" t="s">
        <v>37</v>
      </c>
      <c r="AX875" s="11" t="s">
        <v>73</v>
      </c>
      <c r="AY875" s="239" t="s">
        <v>143</v>
      </c>
    </row>
    <row r="876" s="12" customFormat="1">
      <c r="B876" s="240"/>
      <c r="C876" s="241"/>
      <c r="D876" s="231" t="s">
        <v>152</v>
      </c>
      <c r="E876" s="242" t="s">
        <v>24</v>
      </c>
      <c r="F876" s="243" t="s">
        <v>520</v>
      </c>
      <c r="G876" s="241"/>
      <c r="H876" s="244">
        <v>13.4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AT876" s="250" t="s">
        <v>152</v>
      </c>
      <c r="AU876" s="250" t="s">
        <v>83</v>
      </c>
      <c r="AV876" s="12" t="s">
        <v>83</v>
      </c>
      <c r="AW876" s="12" t="s">
        <v>37</v>
      </c>
      <c r="AX876" s="12" t="s">
        <v>73</v>
      </c>
      <c r="AY876" s="250" t="s">
        <v>143</v>
      </c>
    </row>
    <row r="877" s="12" customFormat="1">
      <c r="B877" s="240"/>
      <c r="C877" s="241"/>
      <c r="D877" s="231" t="s">
        <v>152</v>
      </c>
      <c r="E877" s="242" t="s">
        <v>24</v>
      </c>
      <c r="F877" s="243" t="s">
        <v>521</v>
      </c>
      <c r="G877" s="241"/>
      <c r="H877" s="244">
        <v>14.960000000000001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AT877" s="250" t="s">
        <v>152</v>
      </c>
      <c r="AU877" s="250" t="s">
        <v>83</v>
      </c>
      <c r="AV877" s="12" t="s">
        <v>83</v>
      </c>
      <c r="AW877" s="12" t="s">
        <v>37</v>
      </c>
      <c r="AX877" s="12" t="s">
        <v>73</v>
      </c>
      <c r="AY877" s="250" t="s">
        <v>143</v>
      </c>
    </row>
    <row r="878" s="14" customFormat="1">
      <c r="B878" s="274"/>
      <c r="C878" s="275"/>
      <c r="D878" s="231" t="s">
        <v>152</v>
      </c>
      <c r="E878" s="276" t="s">
        <v>24</v>
      </c>
      <c r="F878" s="277" t="s">
        <v>409</v>
      </c>
      <c r="G878" s="275"/>
      <c r="H878" s="278">
        <v>436.995</v>
      </c>
      <c r="I878" s="279"/>
      <c r="J878" s="275"/>
      <c r="K878" s="275"/>
      <c r="L878" s="280"/>
      <c r="M878" s="281"/>
      <c r="N878" s="282"/>
      <c r="O878" s="282"/>
      <c r="P878" s="282"/>
      <c r="Q878" s="282"/>
      <c r="R878" s="282"/>
      <c r="S878" s="282"/>
      <c r="T878" s="283"/>
      <c r="AT878" s="284" t="s">
        <v>152</v>
      </c>
      <c r="AU878" s="284" t="s">
        <v>83</v>
      </c>
      <c r="AV878" s="14" t="s">
        <v>160</v>
      </c>
      <c r="AW878" s="14" t="s">
        <v>37</v>
      </c>
      <c r="AX878" s="14" t="s">
        <v>73</v>
      </c>
      <c r="AY878" s="284" t="s">
        <v>143</v>
      </c>
    </row>
    <row r="879" s="13" customFormat="1">
      <c r="B879" s="251"/>
      <c r="C879" s="252"/>
      <c r="D879" s="231" t="s">
        <v>152</v>
      </c>
      <c r="E879" s="253" t="s">
        <v>24</v>
      </c>
      <c r="F879" s="254" t="s">
        <v>155</v>
      </c>
      <c r="G879" s="252"/>
      <c r="H879" s="255">
        <v>1697.3399999999999</v>
      </c>
      <c r="I879" s="256"/>
      <c r="J879" s="252"/>
      <c r="K879" s="252"/>
      <c r="L879" s="257"/>
      <c r="M879" s="258"/>
      <c r="N879" s="259"/>
      <c r="O879" s="259"/>
      <c r="P879" s="259"/>
      <c r="Q879" s="259"/>
      <c r="R879" s="259"/>
      <c r="S879" s="259"/>
      <c r="T879" s="260"/>
      <c r="AT879" s="261" t="s">
        <v>152</v>
      </c>
      <c r="AU879" s="261" t="s">
        <v>83</v>
      </c>
      <c r="AV879" s="13" t="s">
        <v>150</v>
      </c>
      <c r="AW879" s="13" t="s">
        <v>37</v>
      </c>
      <c r="AX879" s="13" t="s">
        <v>81</v>
      </c>
      <c r="AY879" s="261" t="s">
        <v>143</v>
      </c>
    </row>
    <row r="880" s="1" customFormat="1" ht="16.5" customHeight="1">
      <c r="B880" s="46"/>
      <c r="C880" s="217" t="s">
        <v>742</v>
      </c>
      <c r="D880" s="217" t="s">
        <v>145</v>
      </c>
      <c r="E880" s="218" t="s">
        <v>743</v>
      </c>
      <c r="F880" s="219" t="s">
        <v>744</v>
      </c>
      <c r="G880" s="220" t="s">
        <v>148</v>
      </c>
      <c r="H880" s="221">
        <v>728.25</v>
      </c>
      <c r="I880" s="222"/>
      <c r="J880" s="223">
        <f>ROUND(I880*H880,2)</f>
        <v>0</v>
      </c>
      <c r="K880" s="219" t="s">
        <v>24</v>
      </c>
      <c r="L880" s="72"/>
      <c r="M880" s="224" t="s">
        <v>24</v>
      </c>
      <c r="N880" s="225" t="s">
        <v>44</v>
      </c>
      <c r="O880" s="47"/>
      <c r="P880" s="226">
        <f>O880*H880</f>
        <v>0</v>
      </c>
      <c r="Q880" s="226">
        <v>0</v>
      </c>
      <c r="R880" s="226">
        <f>Q880*H880</f>
        <v>0</v>
      </c>
      <c r="S880" s="226">
        <v>0.053999999999999999</v>
      </c>
      <c r="T880" s="227">
        <f>S880*H880</f>
        <v>39.325499999999998</v>
      </c>
      <c r="AR880" s="24" t="s">
        <v>150</v>
      </c>
      <c r="AT880" s="24" t="s">
        <v>145</v>
      </c>
      <c r="AU880" s="24" t="s">
        <v>83</v>
      </c>
      <c r="AY880" s="24" t="s">
        <v>143</v>
      </c>
      <c r="BE880" s="228">
        <f>IF(N880="základní",J880,0)</f>
        <v>0</v>
      </c>
      <c r="BF880" s="228">
        <f>IF(N880="snížená",J880,0)</f>
        <v>0</v>
      </c>
      <c r="BG880" s="228">
        <f>IF(N880="zákl. přenesená",J880,0)</f>
        <v>0</v>
      </c>
      <c r="BH880" s="228">
        <f>IF(N880="sníž. přenesená",J880,0)</f>
        <v>0</v>
      </c>
      <c r="BI880" s="228">
        <f>IF(N880="nulová",J880,0)</f>
        <v>0</v>
      </c>
      <c r="BJ880" s="24" t="s">
        <v>81</v>
      </c>
      <c r="BK880" s="228">
        <f>ROUND(I880*H880,2)</f>
        <v>0</v>
      </c>
      <c r="BL880" s="24" t="s">
        <v>150</v>
      </c>
      <c r="BM880" s="24" t="s">
        <v>745</v>
      </c>
    </row>
    <row r="881" s="11" customFormat="1">
      <c r="B881" s="229"/>
      <c r="C881" s="230"/>
      <c r="D881" s="231" t="s">
        <v>152</v>
      </c>
      <c r="E881" s="232" t="s">
        <v>24</v>
      </c>
      <c r="F881" s="233" t="s">
        <v>153</v>
      </c>
      <c r="G881" s="230"/>
      <c r="H881" s="232" t="s">
        <v>24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AT881" s="239" t="s">
        <v>152</v>
      </c>
      <c r="AU881" s="239" t="s">
        <v>83</v>
      </c>
      <c r="AV881" s="11" t="s">
        <v>81</v>
      </c>
      <c r="AW881" s="11" t="s">
        <v>37</v>
      </c>
      <c r="AX881" s="11" t="s">
        <v>73</v>
      </c>
      <c r="AY881" s="239" t="s">
        <v>143</v>
      </c>
    </row>
    <row r="882" s="12" customFormat="1">
      <c r="B882" s="240"/>
      <c r="C882" s="241"/>
      <c r="D882" s="231" t="s">
        <v>152</v>
      </c>
      <c r="E882" s="242" t="s">
        <v>24</v>
      </c>
      <c r="F882" s="243" t="s">
        <v>705</v>
      </c>
      <c r="G882" s="241"/>
      <c r="H882" s="244">
        <v>31.538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AT882" s="250" t="s">
        <v>152</v>
      </c>
      <c r="AU882" s="250" t="s">
        <v>83</v>
      </c>
      <c r="AV882" s="12" t="s">
        <v>83</v>
      </c>
      <c r="AW882" s="12" t="s">
        <v>37</v>
      </c>
      <c r="AX882" s="12" t="s">
        <v>73</v>
      </c>
      <c r="AY882" s="250" t="s">
        <v>143</v>
      </c>
    </row>
    <row r="883" s="12" customFormat="1">
      <c r="B883" s="240"/>
      <c r="C883" s="241"/>
      <c r="D883" s="231" t="s">
        <v>152</v>
      </c>
      <c r="E883" s="242" t="s">
        <v>24</v>
      </c>
      <c r="F883" s="243" t="s">
        <v>706</v>
      </c>
      <c r="G883" s="241"/>
      <c r="H883" s="244">
        <v>5.0030000000000001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AT883" s="250" t="s">
        <v>152</v>
      </c>
      <c r="AU883" s="250" t="s">
        <v>83</v>
      </c>
      <c r="AV883" s="12" t="s">
        <v>83</v>
      </c>
      <c r="AW883" s="12" t="s">
        <v>37</v>
      </c>
      <c r="AX883" s="12" t="s">
        <v>73</v>
      </c>
      <c r="AY883" s="250" t="s">
        <v>143</v>
      </c>
    </row>
    <row r="884" s="12" customFormat="1">
      <c r="B884" s="240"/>
      <c r="C884" s="241"/>
      <c r="D884" s="231" t="s">
        <v>152</v>
      </c>
      <c r="E884" s="242" t="s">
        <v>24</v>
      </c>
      <c r="F884" s="243" t="s">
        <v>707</v>
      </c>
      <c r="G884" s="241"/>
      <c r="H884" s="244">
        <v>5.5199999999999996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AT884" s="250" t="s">
        <v>152</v>
      </c>
      <c r="AU884" s="250" t="s">
        <v>83</v>
      </c>
      <c r="AV884" s="12" t="s">
        <v>83</v>
      </c>
      <c r="AW884" s="12" t="s">
        <v>37</v>
      </c>
      <c r="AX884" s="12" t="s">
        <v>73</v>
      </c>
      <c r="AY884" s="250" t="s">
        <v>143</v>
      </c>
    </row>
    <row r="885" s="12" customFormat="1">
      <c r="B885" s="240"/>
      <c r="C885" s="241"/>
      <c r="D885" s="231" t="s">
        <v>152</v>
      </c>
      <c r="E885" s="242" t="s">
        <v>24</v>
      </c>
      <c r="F885" s="243" t="s">
        <v>708</v>
      </c>
      <c r="G885" s="241"/>
      <c r="H885" s="244">
        <v>461.10000000000002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AT885" s="250" t="s">
        <v>152</v>
      </c>
      <c r="AU885" s="250" t="s">
        <v>83</v>
      </c>
      <c r="AV885" s="12" t="s">
        <v>83</v>
      </c>
      <c r="AW885" s="12" t="s">
        <v>37</v>
      </c>
      <c r="AX885" s="12" t="s">
        <v>73</v>
      </c>
      <c r="AY885" s="250" t="s">
        <v>143</v>
      </c>
    </row>
    <row r="886" s="12" customFormat="1">
      <c r="B886" s="240"/>
      <c r="C886" s="241"/>
      <c r="D886" s="231" t="s">
        <v>152</v>
      </c>
      <c r="E886" s="242" t="s">
        <v>24</v>
      </c>
      <c r="F886" s="243" t="s">
        <v>709</v>
      </c>
      <c r="G886" s="241"/>
      <c r="H886" s="244">
        <v>30.475000000000001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AT886" s="250" t="s">
        <v>152</v>
      </c>
      <c r="AU886" s="250" t="s">
        <v>83</v>
      </c>
      <c r="AV886" s="12" t="s">
        <v>83</v>
      </c>
      <c r="AW886" s="12" t="s">
        <v>37</v>
      </c>
      <c r="AX886" s="12" t="s">
        <v>73</v>
      </c>
      <c r="AY886" s="250" t="s">
        <v>143</v>
      </c>
    </row>
    <row r="887" s="12" customFormat="1">
      <c r="B887" s="240"/>
      <c r="C887" s="241"/>
      <c r="D887" s="231" t="s">
        <v>152</v>
      </c>
      <c r="E887" s="242" t="s">
        <v>24</v>
      </c>
      <c r="F887" s="243" t="s">
        <v>710</v>
      </c>
      <c r="G887" s="241"/>
      <c r="H887" s="244">
        <v>2.5139999999999998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AT887" s="250" t="s">
        <v>152</v>
      </c>
      <c r="AU887" s="250" t="s">
        <v>83</v>
      </c>
      <c r="AV887" s="12" t="s">
        <v>83</v>
      </c>
      <c r="AW887" s="12" t="s">
        <v>37</v>
      </c>
      <c r="AX887" s="12" t="s">
        <v>73</v>
      </c>
      <c r="AY887" s="250" t="s">
        <v>143</v>
      </c>
    </row>
    <row r="888" s="12" customFormat="1">
      <c r="B888" s="240"/>
      <c r="C888" s="241"/>
      <c r="D888" s="231" t="s">
        <v>152</v>
      </c>
      <c r="E888" s="242" t="s">
        <v>24</v>
      </c>
      <c r="F888" s="243" t="s">
        <v>711</v>
      </c>
      <c r="G888" s="241"/>
      <c r="H888" s="244">
        <v>105.985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AT888" s="250" t="s">
        <v>152</v>
      </c>
      <c r="AU888" s="250" t="s">
        <v>83</v>
      </c>
      <c r="AV888" s="12" t="s">
        <v>83</v>
      </c>
      <c r="AW888" s="12" t="s">
        <v>37</v>
      </c>
      <c r="AX888" s="12" t="s">
        <v>73</v>
      </c>
      <c r="AY888" s="250" t="s">
        <v>143</v>
      </c>
    </row>
    <row r="889" s="12" customFormat="1">
      <c r="B889" s="240"/>
      <c r="C889" s="241"/>
      <c r="D889" s="231" t="s">
        <v>152</v>
      </c>
      <c r="E889" s="242" t="s">
        <v>24</v>
      </c>
      <c r="F889" s="243" t="s">
        <v>712</v>
      </c>
      <c r="G889" s="241"/>
      <c r="H889" s="244">
        <v>6.6699999999999999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AT889" s="250" t="s">
        <v>152</v>
      </c>
      <c r="AU889" s="250" t="s">
        <v>83</v>
      </c>
      <c r="AV889" s="12" t="s">
        <v>83</v>
      </c>
      <c r="AW889" s="12" t="s">
        <v>37</v>
      </c>
      <c r="AX889" s="12" t="s">
        <v>73</v>
      </c>
      <c r="AY889" s="250" t="s">
        <v>143</v>
      </c>
    </row>
    <row r="890" s="12" customFormat="1">
      <c r="B890" s="240"/>
      <c r="C890" s="241"/>
      <c r="D890" s="231" t="s">
        <v>152</v>
      </c>
      <c r="E890" s="242" t="s">
        <v>24</v>
      </c>
      <c r="F890" s="243" t="s">
        <v>713</v>
      </c>
      <c r="G890" s="241"/>
      <c r="H890" s="244">
        <v>27.300000000000001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AT890" s="250" t="s">
        <v>152</v>
      </c>
      <c r="AU890" s="250" t="s">
        <v>83</v>
      </c>
      <c r="AV890" s="12" t="s">
        <v>83</v>
      </c>
      <c r="AW890" s="12" t="s">
        <v>37</v>
      </c>
      <c r="AX890" s="12" t="s">
        <v>73</v>
      </c>
      <c r="AY890" s="250" t="s">
        <v>143</v>
      </c>
    </row>
    <row r="891" s="12" customFormat="1">
      <c r="B891" s="240"/>
      <c r="C891" s="241"/>
      <c r="D891" s="231" t="s">
        <v>152</v>
      </c>
      <c r="E891" s="242" t="s">
        <v>24</v>
      </c>
      <c r="F891" s="243" t="s">
        <v>714</v>
      </c>
      <c r="G891" s="241"/>
      <c r="H891" s="244">
        <v>11.039999999999999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AT891" s="250" t="s">
        <v>152</v>
      </c>
      <c r="AU891" s="250" t="s">
        <v>83</v>
      </c>
      <c r="AV891" s="12" t="s">
        <v>83</v>
      </c>
      <c r="AW891" s="12" t="s">
        <v>37</v>
      </c>
      <c r="AX891" s="12" t="s">
        <v>73</v>
      </c>
      <c r="AY891" s="250" t="s">
        <v>143</v>
      </c>
    </row>
    <row r="892" s="12" customFormat="1">
      <c r="B892" s="240"/>
      <c r="C892" s="241"/>
      <c r="D892" s="231" t="s">
        <v>152</v>
      </c>
      <c r="E892" s="242" t="s">
        <v>24</v>
      </c>
      <c r="F892" s="243" t="s">
        <v>715</v>
      </c>
      <c r="G892" s="241"/>
      <c r="H892" s="244">
        <v>10.800000000000001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AT892" s="250" t="s">
        <v>152</v>
      </c>
      <c r="AU892" s="250" t="s">
        <v>83</v>
      </c>
      <c r="AV892" s="12" t="s">
        <v>83</v>
      </c>
      <c r="AW892" s="12" t="s">
        <v>37</v>
      </c>
      <c r="AX892" s="12" t="s">
        <v>73</v>
      </c>
      <c r="AY892" s="250" t="s">
        <v>143</v>
      </c>
    </row>
    <row r="893" s="12" customFormat="1">
      <c r="B893" s="240"/>
      <c r="C893" s="241"/>
      <c r="D893" s="231" t="s">
        <v>152</v>
      </c>
      <c r="E893" s="242" t="s">
        <v>24</v>
      </c>
      <c r="F893" s="243" t="s">
        <v>716</v>
      </c>
      <c r="G893" s="241"/>
      <c r="H893" s="244">
        <v>6.75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AT893" s="250" t="s">
        <v>152</v>
      </c>
      <c r="AU893" s="250" t="s">
        <v>83</v>
      </c>
      <c r="AV893" s="12" t="s">
        <v>83</v>
      </c>
      <c r="AW893" s="12" t="s">
        <v>37</v>
      </c>
      <c r="AX893" s="12" t="s">
        <v>73</v>
      </c>
      <c r="AY893" s="250" t="s">
        <v>143</v>
      </c>
    </row>
    <row r="894" s="12" customFormat="1">
      <c r="B894" s="240"/>
      <c r="C894" s="241"/>
      <c r="D894" s="231" t="s">
        <v>152</v>
      </c>
      <c r="E894" s="242" t="s">
        <v>24</v>
      </c>
      <c r="F894" s="243" t="s">
        <v>717</v>
      </c>
      <c r="G894" s="241"/>
      <c r="H894" s="244">
        <v>11.699999999999999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AT894" s="250" t="s">
        <v>152</v>
      </c>
      <c r="AU894" s="250" t="s">
        <v>83</v>
      </c>
      <c r="AV894" s="12" t="s">
        <v>83</v>
      </c>
      <c r="AW894" s="12" t="s">
        <v>37</v>
      </c>
      <c r="AX894" s="12" t="s">
        <v>73</v>
      </c>
      <c r="AY894" s="250" t="s">
        <v>143</v>
      </c>
    </row>
    <row r="895" s="12" customFormat="1">
      <c r="B895" s="240"/>
      <c r="C895" s="241"/>
      <c r="D895" s="231" t="s">
        <v>152</v>
      </c>
      <c r="E895" s="242" t="s">
        <v>24</v>
      </c>
      <c r="F895" s="243" t="s">
        <v>718</v>
      </c>
      <c r="G895" s="241"/>
      <c r="H895" s="244">
        <v>1.925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AT895" s="250" t="s">
        <v>152</v>
      </c>
      <c r="AU895" s="250" t="s">
        <v>83</v>
      </c>
      <c r="AV895" s="12" t="s">
        <v>83</v>
      </c>
      <c r="AW895" s="12" t="s">
        <v>37</v>
      </c>
      <c r="AX895" s="12" t="s">
        <v>73</v>
      </c>
      <c r="AY895" s="250" t="s">
        <v>143</v>
      </c>
    </row>
    <row r="896" s="12" customFormat="1">
      <c r="B896" s="240"/>
      <c r="C896" s="241"/>
      <c r="D896" s="231" t="s">
        <v>152</v>
      </c>
      <c r="E896" s="242" t="s">
        <v>24</v>
      </c>
      <c r="F896" s="243" t="s">
        <v>700</v>
      </c>
      <c r="G896" s="241"/>
      <c r="H896" s="244">
        <v>9.9299999999999997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AT896" s="250" t="s">
        <v>152</v>
      </c>
      <c r="AU896" s="250" t="s">
        <v>83</v>
      </c>
      <c r="AV896" s="12" t="s">
        <v>83</v>
      </c>
      <c r="AW896" s="12" t="s">
        <v>37</v>
      </c>
      <c r="AX896" s="12" t="s">
        <v>73</v>
      </c>
      <c r="AY896" s="250" t="s">
        <v>143</v>
      </c>
    </row>
    <row r="897" s="13" customFormat="1">
      <c r="B897" s="251"/>
      <c r="C897" s="252"/>
      <c r="D897" s="231" t="s">
        <v>152</v>
      </c>
      <c r="E897" s="253" t="s">
        <v>24</v>
      </c>
      <c r="F897" s="254" t="s">
        <v>155</v>
      </c>
      <c r="G897" s="252"/>
      <c r="H897" s="255">
        <v>728.25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AT897" s="261" t="s">
        <v>152</v>
      </c>
      <c r="AU897" s="261" t="s">
        <v>83</v>
      </c>
      <c r="AV897" s="13" t="s">
        <v>150</v>
      </c>
      <c r="AW897" s="13" t="s">
        <v>37</v>
      </c>
      <c r="AX897" s="13" t="s">
        <v>81</v>
      </c>
      <c r="AY897" s="261" t="s">
        <v>143</v>
      </c>
    </row>
    <row r="898" s="1" customFormat="1" ht="16.5" customHeight="1">
      <c r="B898" s="46"/>
      <c r="C898" s="217" t="s">
        <v>746</v>
      </c>
      <c r="D898" s="217" t="s">
        <v>145</v>
      </c>
      <c r="E898" s="218" t="s">
        <v>747</v>
      </c>
      <c r="F898" s="219" t="s">
        <v>748</v>
      </c>
      <c r="G898" s="220" t="s">
        <v>148</v>
      </c>
      <c r="H898" s="221">
        <v>46</v>
      </c>
      <c r="I898" s="222"/>
      <c r="J898" s="223">
        <f>ROUND(I898*H898,2)</f>
        <v>0</v>
      </c>
      <c r="K898" s="219" t="s">
        <v>24</v>
      </c>
      <c r="L898" s="72"/>
      <c r="M898" s="224" t="s">
        <v>24</v>
      </c>
      <c r="N898" s="225" t="s">
        <v>44</v>
      </c>
      <c r="O898" s="47"/>
      <c r="P898" s="226">
        <f>O898*H898</f>
        <v>0</v>
      </c>
      <c r="Q898" s="226">
        <v>0</v>
      </c>
      <c r="R898" s="226">
        <f>Q898*H898</f>
        <v>0</v>
      </c>
      <c r="S898" s="226">
        <v>0</v>
      </c>
      <c r="T898" s="227">
        <f>S898*H898</f>
        <v>0</v>
      </c>
      <c r="AR898" s="24" t="s">
        <v>150</v>
      </c>
      <c r="AT898" s="24" t="s">
        <v>145</v>
      </c>
      <c r="AU898" s="24" t="s">
        <v>83</v>
      </c>
      <c r="AY898" s="24" t="s">
        <v>143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24" t="s">
        <v>81</v>
      </c>
      <c r="BK898" s="228">
        <f>ROUND(I898*H898,2)</f>
        <v>0</v>
      </c>
      <c r="BL898" s="24" t="s">
        <v>150</v>
      </c>
      <c r="BM898" s="24" t="s">
        <v>749</v>
      </c>
    </row>
    <row r="899" s="12" customFormat="1">
      <c r="B899" s="240"/>
      <c r="C899" s="241"/>
      <c r="D899" s="231" t="s">
        <v>152</v>
      </c>
      <c r="E899" s="242" t="s">
        <v>24</v>
      </c>
      <c r="F899" s="243" t="s">
        <v>750</v>
      </c>
      <c r="G899" s="241"/>
      <c r="H899" s="244">
        <v>46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AT899" s="250" t="s">
        <v>152</v>
      </c>
      <c r="AU899" s="250" t="s">
        <v>83</v>
      </c>
      <c r="AV899" s="12" t="s">
        <v>83</v>
      </c>
      <c r="AW899" s="12" t="s">
        <v>37</v>
      </c>
      <c r="AX899" s="12" t="s">
        <v>81</v>
      </c>
      <c r="AY899" s="250" t="s">
        <v>143</v>
      </c>
    </row>
    <row r="900" s="1" customFormat="1" ht="16.5" customHeight="1">
      <c r="B900" s="46"/>
      <c r="C900" s="217" t="s">
        <v>751</v>
      </c>
      <c r="D900" s="217" t="s">
        <v>145</v>
      </c>
      <c r="E900" s="218" t="s">
        <v>752</v>
      </c>
      <c r="F900" s="219" t="s">
        <v>753</v>
      </c>
      <c r="G900" s="220" t="s">
        <v>673</v>
      </c>
      <c r="H900" s="221">
        <v>29</v>
      </c>
      <c r="I900" s="222"/>
      <c r="J900" s="223">
        <f>ROUND(I900*H900,2)</f>
        <v>0</v>
      </c>
      <c r="K900" s="219" t="s">
        <v>24</v>
      </c>
      <c r="L900" s="72"/>
      <c r="M900" s="224" t="s">
        <v>24</v>
      </c>
      <c r="N900" s="225" t="s">
        <v>44</v>
      </c>
      <c r="O900" s="47"/>
      <c r="P900" s="226">
        <f>O900*H900</f>
        <v>0</v>
      </c>
      <c r="Q900" s="226">
        <v>0</v>
      </c>
      <c r="R900" s="226">
        <f>Q900*H900</f>
        <v>0</v>
      </c>
      <c r="S900" s="226">
        <v>0.050000000000000003</v>
      </c>
      <c r="T900" s="227">
        <f>S900*H900</f>
        <v>1.4500000000000002</v>
      </c>
      <c r="AR900" s="24" t="s">
        <v>150</v>
      </c>
      <c r="AT900" s="24" t="s">
        <v>145</v>
      </c>
      <c r="AU900" s="24" t="s">
        <v>83</v>
      </c>
      <c r="AY900" s="24" t="s">
        <v>143</v>
      </c>
      <c r="BE900" s="228">
        <f>IF(N900="základní",J900,0)</f>
        <v>0</v>
      </c>
      <c r="BF900" s="228">
        <f>IF(N900="snížená",J900,0)</f>
        <v>0</v>
      </c>
      <c r="BG900" s="228">
        <f>IF(N900="zákl. přenesená",J900,0)</f>
        <v>0</v>
      </c>
      <c r="BH900" s="228">
        <f>IF(N900="sníž. přenesená",J900,0)</f>
        <v>0</v>
      </c>
      <c r="BI900" s="228">
        <f>IF(N900="nulová",J900,0)</f>
        <v>0</v>
      </c>
      <c r="BJ900" s="24" t="s">
        <v>81</v>
      </c>
      <c r="BK900" s="228">
        <f>ROUND(I900*H900,2)</f>
        <v>0</v>
      </c>
      <c r="BL900" s="24" t="s">
        <v>150</v>
      </c>
      <c r="BM900" s="24" t="s">
        <v>754</v>
      </c>
    </row>
    <row r="901" s="11" customFormat="1">
      <c r="B901" s="229"/>
      <c r="C901" s="230"/>
      <c r="D901" s="231" t="s">
        <v>152</v>
      </c>
      <c r="E901" s="232" t="s">
        <v>24</v>
      </c>
      <c r="F901" s="233" t="s">
        <v>755</v>
      </c>
      <c r="G901" s="230"/>
      <c r="H901" s="232" t="s">
        <v>24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AT901" s="239" t="s">
        <v>152</v>
      </c>
      <c r="AU901" s="239" t="s">
        <v>83</v>
      </c>
      <c r="AV901" s="11" t="s">
        <v>81</v>
      </c>
      <c r="AW901" s="11" t="s">
        <v>37</v>
      </c>
      <c r="AX901" s="11" t="s">
        <v>73</v>
      </c>
      <c r="AY901" s="239" t="s">
        <v>143</v>
      </c>
    </row>
    <row r="902" s="12" customFormat="1">
      <c r="B902" s="240"/>
      <c r="C902" s="241"/>
      <c r="D902" s="231" t="s">
        <v>152</v>
      </c>
      <c r="E902" s="242" t="s">
        <v>24</v>
      </c>
      <c r="F902" s="243" t="s">
        <v>307</v>
      </c>
      <c r="G902" s="241"/>
      <c r="H902" s="244">
        <v>29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AT902" s="250" t="s">
        <v>152</v>
      </c>
      <c r="AU902" s="250" t="s">
        <v>83</v>
      </c>
      <c r="AV902" s="12" t="s">
        <v>83</v>
      </c>
      <c r="AW902" s="12" t="s">
        <v>37</v>
      </c>
      <c r="AX902" s="12" t="s">
        <v>73</v>
      </c>
      <c r="AY902" s="250" t="s">
        <v>143</v>
      </c>
    </row>
    <row r="903" s="13" customFormat="1">
      <c r="B903" s="251"/>
      <c r="C903" s="252"/>
      <c r="D903" s="231" t="s">
        <v>152</v>
      </c>
      <c r="E903" s="253" t="s">
        <v>24</v>
      </c>
      <c r="F903" s="254" t="s">
        <v>155</v>
      </c>
      <c r="G903" s="252"/>
      <c r="H903" s="255">
        <v>29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AT903" s="261" t="s">
        <v>152</v>
      </c>
      <c r="AU903" s="261" t="s">
        <v>83</v>
      </c>
      <c r="AV903" s="13" t="s">
        <v>150</v>
      </c>
      <c r="AW903" s="13" t="s">
        <v>37</v>
      </c>
      <c r="AX903" s="13" t="s">
        <v>81</v>
      </c>
      <c r="AY903" s="261" t="s">
        <v>143</v>
      </c>
    </row>
    <row r="904" s="1" customFormat="1" ht="16.5" customHeight="1">
      <c r="B904" s="46"/>
      <c r="C904" s="217" t="s">
        <v>756</v>
      </c>
      <c r="D904" s="217" t="s">
        <v>145</v>
      </c>
      <c r="E904" s="218" t="s">
        <v>757</v>
      </c>
      <c r="F904" s="219" t="s">
        <v>758</v>
      </c>
      <c r="G904" s="220" t="s">
        <v>673</v>
      </c>
      <c r="H904" s="221">
        <v>1</v>
      </c>
      <c r="I904" s="222"/>
      <c r="J904" s="223">
        <f>ROUND(I904*H904,2)</f>
        <v>0</v>
      </c>
      <c r="K904" s="219" t="s">
        <v>24</v>
      </c>
      <c r="L904" s="72"/>
      <c r="M904" s="224" t="s">
        <v>24</v>
      </c>
      <c r="N904" s="225" t="s">
        <v>44</v>
      </c>
      <c r="O904" s="47"/>
      <c r="P904" s="226">
        <f>O904*H904</f>
        <v>0</v>
      </c>
      <c r="Q904" s="226">
        <v>0</v>
      </c>
      <c r="R904" s="226">
        <f>Q904*H904</f>
        <v>0</v>
      </c>
      <c r="S904" s="226">
        <v>0.029999999999999999</v>
      </c>
      <c r="T904" s="227">
        <f>S904*H904</f>
        <v>0.029999999999999999</v>
      </c>
      <c r="AR904" s="24" t="s">
        <v>150</v>
      </c>
      <c r="AT904" s="24" t="s">
        <v>145</v>
      </c>
      <c r="AU904" s="24" t="s">
        <v>83</v>
      </c>
      <c r="AY904" s="24" t="s">
        <v>143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24" t="s">
        <v>81</v>
      </c>
      <c r="BK904" s="228">
        <f>ROUND(I904*H904,2)</f>
        <v>0</v>
      </c>
      <c r="BL904" s="24" t="s">
        <v>150</v>
      </c>
      <c r="BM904" s="24" t="s">
        <v>759</v>
      </c>
    </row>
    <row r="905" s="11" customFormat="1">
      <c r="B905" s="229"/>
      <c r="C905" s="230"/>
      <c r="D905" s="231" t="s">
        <v>152</v>
      </c>
      <c r="E905" s="232" t="s">
        <v>24</v>
      </c>
      <c r="F905" s="233" t="s">
        <v>760</v>
      </c>
      <c r="G905" s="230"/>
      <c r="H905" s="232" t="s">
        <v>24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AT905" s="239" t="s">
        <v>152</v>
      </c>
      <c r="AU905" s="239" t="s">
        <v>83</v>
      </c>
      <c r="AV905" s="11" t="s">
        <v>81</v>
      </c>
      <c r="AW905" s="11" t="s">
        <v>37</v>
      </c>
      <c r="AX905" s="11" t="s">
        <v>73</v>
      </c>
      <c r="AY905" s="239" t="s">
        <v>143</v>
      </c>
    </row>
    <row r="906" s="12" customFormat="1">
      <c r="B906" s="240"/>
      <c r="C906" s="241"/>
      <c r="D906" s="231" t="s">
        <v>152</v>
      </c>
      <c r="E906" s="242" t="s">
        <v>24</v>
      </c>
      <c r="F906" s="243" t="s">
        <v>81</v>
      </c>
      <c r="G906" s="241"/>
      <c r="H906" s="244">
        <v>1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AT906" s="250" t="s">
        <v>152</v>
      </c>
      <c r="AU906" s="250" t="s">
        <v>83</v>
      </c>
      <c r="AV906" s="12" t="s">
        <v>83</v>
      </c>
      <c r="AW906" s="12" t="s">
        <v>37</v>
      </c>
      <c r="AX906" s="12" t="s">
        <v>73</v>
      </c>
      <c r="AY906" s="250" t="s">
        <v>143</v>
      </c>
    </row>
    <row r="907" s="13" customFormat="1">
      <c r="B907" s="251"/>
      <c r="C907" s="252"/>
      <c r="D907" s="231" t="s">
        <v>152</v>
      </c>
      <c r="E907" s="253" t="s">
        <v>24</v>
      </c>
      <c r="F907" s="254" t="s">
        <v>155</v>
      </c>
      <c r="G907" s="252"/>
      <c r="H907" s="255">
        <v>1</v>
      </c>
      <c r="I907" s="256"/>
      <c r="J907" s="252"/>
      <c r="K907" s="252"/>
      <c r="L907" s="257"/>
      <c r="M907" s="258"/>
      <c r="N907" s="259"/>
      <c r="O907" s="259"/>
      <c r="P907" s="259"/>
      <c r="Q907" s="259"/>
      <c r="R907" s="259"/>
      <c r="S907" s="259"/>
      <c r="T907" s="260"/>
      <c r="AT907" s="261" t="s">
        <v>152</v>
      </c>
      <c r="AU907" s="261" t="s">
        <v>83</v>
      </c>
      <c r="AV907" s="13" t="s">
        <v>150</v>
      </c>
      <c r="AW907" s="13" t="s">
        <v>37</v>
      </c>
      <c r="AX907" s="13" t="s">
        <v>81</v>
      </c>
      <c r="AY907" s="261" t="s">
        <v>143</v>
      </c>
    </row>
    <row r="908" s="1" customFormat="1" ht="16.5" customHeight="1">
      <c r="B908" s="46"/>
      <c r="C908" s="217" t="s">
        <v>761</v>
      </c>
      <c r="D908" s="217" t="s">
        <v>145</v>
      </c>
      <c r="E908" s="218" t="s">
        <v>762</v>
      </c>
      <c r="F908" s="219" t="s">
        <v>763</v>
      </c>
      <c r="G908" s="220" t="s">
        <v>673</v>
      </c>
      <c r="H908" s="221">
        <v>5</v>
      </c>
      <c r="I908" s="222"/>
      <c r="J908" s="223">
        <f>ROUND(I908*H908,2)</f>
        <v>0</v>
      </c>
      <c r="K908" s="219" t="s">
        <v>24</v>
      </c>
      <c r="L908" s="72"/>
      <c r="M908" s="224" t="s">
        <v>24</v>
      </c>
      <c r="N908" s="225" t="s">
        <v>44</v>
      </c>
      <c r="O908" s="47"/>
      <c r="P908" s="226">
        <f>O908*H908</f>
        <v>0</v>
      </c>
      <c r="Q908" s="226">
        <v>0</v>
      </c>
      <c r="R908" s="226">
        <f>Q908*H908</f>
        <v>0</v>
      </c>
      <c r="S908" s="226">
        <v>0.029999999999999999</v>
      </c>
      <c r="T908" s="227">
        <f>S908*H908</f>
        <v>0.14999999999999999</v>
      </c>
      <c r="AR908" s="24" t="s">
        <v>150</v>
      </c>
      <c r="AT908" s="24" t="s">
        <v>145</v>
      </c>
      <c r="AU908" s="24" t="s">
        <v>83</v>
      </c>
      <c r="AY908" s="24" t="s">
        <v>143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24" t="s">
        <v>81</v>
      </c>
      <c r="BK908" s="228">
        <f>ROUND(I908*H908,2)</f>
        <v>0</v>
      </c>
      <c r="BL908" s="24" t="s">
        <v>150</v>
      </c>
      <c r="BM908" s="24" t="s">
        <v>764</v>
      </c>
    </row>
    <row r="909" s="11" customFormat="1">
      <c r="B909" s="229"/>
      <c r="C909" s="230"/>
      <c r="D909" s="231" t="s">
        <v>152</v>
      </c>
      <c r="E909" s="232" t="s">
        <v>24</v>
      </c>
      <c r="F909" s="233" t="s">
        <v>760</v>
      </c>
      <c r="G909" s="230"/>
      <c r="H909" s="232" t="s">
        <v>24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AT909" s="239" t="s">
        <v>152</v>
      </c>
      <c r="AU909" s="239" t="s">
        <v>83</v>
      </c>
      <c r="AV909" s="11" t="s">
        <v>81</v>
      </c>
      <c r="AW909" s="11" t="s">
        <v>37</v>
      </c>
      <c r="AX909" s="11" t="s">
        <v>73</v>
      </c>
      <c r="AY909" s="239" t="s">
        <v>143</v>
      </c>
    </row>
    <row r="910" s="12" customFormat="1">
      <c r="B910" s="240"/>
      <c r="C910" s="241"/>
      <c r="D910" s="231" t="s">
        <v>152</v>
      </c>
      <c r="E910" s="242" t="s">
        <v>24</v>
      </c>
      <c r="F910" s="243" t="s">
        <v>171</v>
      </c>
      <c r="G910" s="241"/>
      <c r="H910" s="244">
        <v>5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AT910" s="250" t="s">
        <v>152</v>
      </c>
      <c r="AU910" s="250" t="s">
        <v>83</v>
      </c>
      <c r="AV910" s="12" t="s">
        <v>83</v>
      </c>
      <c r="AW910" s="12" t="s">
        <v>37</v>
      </c>
      <c r="AX910" s="12" t="s">
        <v>73</v>
      </c>
      <c r="AY910" s="250" t="s">
        <v>143</v>
      </c>
    </row>
    <row r="911" s="13" customFormat="1">
      <c r="B911" s="251"/>
      <c r="C911" s="252"/>
      <c r="D911" s="231" t="s">
        <v>152</v>
      </c>
      <c r="E911" s="253" t="s">
        <v>24</v>
      </c>
      <c r="F911" s="254" t="s">
        <v>155</v>
      </c>
      <c r="G911" s="252"/>
      <c r="H911" s="255">
        <v>5</v>
      </c>
      <c r="I911" s="256"/>
      <c r="J911" s="252"/>
      <c r="K911" s="252"/>
      <c r="L911" s="257"/>
      <c r="M911" s="258"/>
      <c r="N911" s="259"/>
      <c r="O911" s="259"/>
      <c r="P911" s="259"/>
      <c r="Q911" s="259"/>
      <c r="R911" s="259"/>
      <c r="S911" s="259"/>
      <c r="T911" s="260"/>
      <c r="AT911" s="261" t="s">
        <v>152</v>
      </c>
      <c r="AU911" s="261" t="s">
        <v>83</v>
      </c>
      <c r="AV911" s="13" t="s">
        <v>150</v>
      </c>
      <c r="AW911" s="13" t="s">
        <v>37</v>
      </c>
      <c r="AX911" s="13" t="s">
        <v>81</v>
      </c>
      <c r="AY911" s="261" t="s">
        <v>143</v>
      </c>
    </row>
    <row r="912" s="10" customFormat="1" ht="29.88" customHeight="1">
      <c r="B912" s="201"/>
      <c r="C912" s="202"/>
      <c r="D912" s="203" t="s">
        <v>72</v>
      </c>
      <c r="E912" s="215" t="s">
        <v>765</v>
      </c>
      <c r="F912" s="215" t="s">
        <v>766</v>
      </c>
      <c r="G912" s="202"/>
      <c r="H912" s="202"/>
      <c r="I912" s="205"/>
      <c r="J912" s="216">
        <f>BK912</f>
        <v>0</v>
      </c>
      <c r="K912" s="202"/>
      <c r="L912" s="207"/>
      <c r="M912" s="208"/>
      <c r="N912" s="209"/>
      <c r="O912" s="209"/>
      <c r="P912" s="210">
        <f>SUM(P913:P933)</f>
        <v>0</v>
      </c>
      <c r="Q912" s="209"/>
      <c r="R912" s="210">
        <f>SUM(R913:R933)</f>
        <v>0</v>
      </c>
      <c r="S912" s="209"/>
      <c r="T912" s="211">
        <f>SUM(T913:T933)</f>
        <v>0</v>
      </c>
      <c r="AR912" s="212" t="s">
        <v>81</v>
      </c>
      <c r="AT912" s="213" t="s">
        <v>72</v>
      </c>
      <c r="AU912" s="213" t="s">
        <v>81</v>
      </c>
      <c r="AY912" s="212" t="s">
        <v>143</v>
      </c>
      <c r="BK912" s="214">
        <f>SUM(BK913:BK933)</f>
        <v>0</v>
      </c>
    </row>
    <row r="913" s="1" customFormat="1" ht="25.5" customHeight="1">
      <c r="B913" s="46"/>
      <c r="C913" s="217" t="s">
        <v>767</v>
      </c>
      <c r="D913" s="217" t="s">
        <v>145</v>
      </c>
      <c r="E913" s="218" t="s">
        <v>768</v>
      </c>
      <c r="F913" s="219" t="s">
        <v>769</v>
      </c>
      <c r="G913" s="220" t="s">
        <v>148</v>
      </c>
      <c r="H913" s="221">
        <v>5095</v>
      </c>
      <c r="I913" s="222"/>
      <c r="J913" s="223">
        <f>ROUND(I913*H913,2)</f>
        <v>0</v>
      </c>
      <c r="K913" s="219" t="s">
        <v>149</v>
      </c>
      <c r="L913" s="72"/>
      <c r="M913" s="224" t="s">
        <v>24</v>
      </c>
      <c r="N913" s="225" t="s">
        <v>44</v>
      </c>
      <c r="O913" s="47"/>
      <c r="P913" s="226">
        <f>O913*H913</f>
        <v>0</v>
      </c>
      <c r="Q913" s="226">
        <v>0</v>
      </c>
      <c r="R913" s="226">
        <f>Q913*H913</f>
        <v>0</v>
      </c>
      <c r="S913" s="226">
        <v>0</v>
      </c>
      <c r="T913" s="227">
        <f>S913*H913</f>
        <v>0</v>
      </c>
      <c r="AR913" s="24" t="s">
        <v>150</v>
      </c>
      <c r="AT913" s="24" t="s">
        <v>145</v>
      </c>
      <c r="AU913" s="24" t="s">
        <v>83</v>
      </c>
      <c r="AY913" s="24" t="s">
        <v>143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24" t="s">
        <v>81</v>
      </c>
      <c r="BK913" s="228">
        <f>ROUND(I913*H913,2)</f>
        <v>0</v>
      </c>
      <c r="BL913" s="24" t="s">
        <v>150</v>
      </c>
      <c r="BM913" s="24" t="s">
        <v>770</v>
      </c>
    </row>
    <row r="914" s="11" customFormat="1">
      <c r="B914" s="229"/>
      <c r="C914" s="230"/>
      <c r="D914" s="231" t="s">
        <v>152</v>
      </c>
      <c r="E914" s="232" t="s">
        <v>24</v>
      </c>
      <c r="F914" s="233" t="s">
        <v>771</v>
      </c>
      <c r="G914" s="230"/>
      <c r="H914" s="232" t="s">
        <v>24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AT914" s="239" t="s">
        <v>152</v>
      </c>
      <c r="AU914" s="239" t="s">
        <v>83</v>
      </c>
      <c r="AV914" s="11" t="s">
        <v>81</v>
      </c>
      <c r="AW914" s="11" t="s">
        <v>37</v>
      </c>
      <c r="AX914" s="11" t="s">
        <v>73</v>
      </c>
      <c r="AY914" s="239" t="s">
        <v>143</v>
      </c>
    </row>
    <row r="915" s="12" customFormat="1">
      <c r="B915" s="240"/>
      <c r="C915" s="241"/>
      <c r="D915" s="231" t="s">
        <v>152</v>
      </c>
      <c r="E915" s="242" t="s">
        <v>24</v>
      </c>
      <c r="F915" s="243" t="s">
        <v>772</v>
      </c>
      <c r="G915" s="241"/>
      <c r="H915" s="244">
        <v>4983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AT915" s="250" t="s">
        <v>152</v>
      </c>
      <c r="AU915" s="250" t="s">
        <v>83</v>
      </c>
      <c r="AV915" s="12" t="s">
        <v>83</v>
      </c>
      <c r="AW915" s="12" t="s">
        <v>37</v>
      </c>
      <c r="AX915" s="12" t="s">
        <v>73</v>
      </c>
      <c r="AY915" s="250" t="s">
        <v>143</v>
      </c>
    </row>
    <row r="916" s="11" customFormat="1">
      <c r="B916" s="229"/>
      <c r="C916" s="230"/>
      <c r="D916" s="231" t="s">
        <v>152</v>
      </c>
      <c r="E916" s="232" t="s">
        <v>24</v>
      </c>
      <c r="F916" s="233" t="s">
        <v>773</v>
      </c>
      <c r="G916" s="230"/>
      <c r="H916" s="232" t="s">
        <v>24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AT916" s="239" t="s">
        <v>152</v>
      </c>
      <c r="AU916" s="239" t="s">
        <v>83</v>
      </c>
      <c r="AV916" s="11" t="s">
        <v>81</v>
      </c>
      <c r="AW916" s="11" t="s">
        <v>37</v>
      </c>
      <c r="AX916" s="11" t="s">
        <v>73</v>
      </c>
      <c r="AY916" s="239" t="s">
        <v>143</v>
      </c>
    </row>
    <row r="917" s="12" customFormat="1">
      <c r="B917" s="240"/>
      <c r="C917" s="241"/>
      <c r="D917" s="231" t="s">
        <v>152</v>
      </c>
      <c r="E917" s="242" t="s">
        <v>24</v>
      </c>
      <c r="F917" s="243" t="s">
        <v>774</v>
      </c>
      <c r="G917" s="241"/>
      <c r="H917" s="244">
        <v>112</v>
      </c>
      <c r="I917" s="245"/>
      <c r="J917" s="241"/>
      <c r="K917" s="241"/>
      <c r="L917" s="246"/>
      <c r="M917" s="247"/>
      <c r="N917" s="248"/>
      <c r="O917" s="248"/>
      <c r="P917" s="248"/>
      <c r="Q917" s="248"/>
      <c r="R917" s="248"/>
      <c r="S917" s="248"/>
      <c r="T917" s="249"/>
      <c r="AT917" s="250" t="s">
        <v>152</v>
      </c>
      <c r="AU917" s="250" t="s">
        <v>83</v>
      </c>
      <c r="AV917" s="12" t="s">
        <v>83</v>
      </c>
      <c r="AW917" s="12" t="s">
        <v>37</v>
      </c>
      <c r="AX917" s="12" t="s">
        <v>73</v>
      </c>
      <c r="AY917" s="250" t="s">
        <v>143</v>
      </c>
    </row>
    <row r="918" s="13" customFormat="1">
      <c r="B918" s="251"/>
      <c r="C918" s="252"/>
      <c r="D918" s="231" t="s">
        <v>152</v>
      </c>
      <c r="E918" s="253" t="s">
        <v>24</v>
      </c>
      <c r="F918" s="254" t="s">
        <v>155</v>
      </c>
      <c r="G918" s="252"/>
      <c r="H918" s="255">
        <v>5095</v>
      </c>
      <c r="I918" s="256"/>
      <c r="J918" s="252"/>
      <c r="K918" s="252"/>
      <c r="L918" s="257"/>
      <c r="M918" s="258"/>
      <c r="N918" s="259"/>
      <c r="O918" s="259"/>
      <c r="P918" s="259"/>
      <c r="Q918" s="259"/>
      <c r="R918" s="259"/>
      <c r="S918" s="259"/>
      <c r="T918" s="260"/>
      <c r="AT918" s="261" t="s">
        <v>152</v>
      </c>
      <c r="AU918" s="261" t="s">
        <v>83</v>
      </c>
      <c r="AV918" s="13" t="s">
        <v>150</v>
      </c>
      <c r="AW918" s="13" t="s">
        <v>37</v>
      </c>
      <c r="AX918" s="13" t="s">
        <v>81</v>
      </c>
      <c r="AY918" s="261" t="s">
        <v>143</v>
      </c>
    </row>
    <row r="919" s="1" customFormat="1" ht="25.5" customHeight="1">
      <c r="B919" s="46"/>
      <c r="C919" s="217" t="s">
        <v>775</v>
      </c>
      <c r="D919" s="217" t="s">
        <v>145</v>
      </c>
      <c r="E919" s="218" t="s">
        <v>776</v>
      </c>
      <c r="F919" s="219" t="s">
        <v>777</v>
      </c>
      <c r="G919" s="220" t="s">
        <v>148</v>
      </c>
      <c r="H919" s="221">
        <v>449590</v>
      </c>
      <c r="I919" s="222"/>
      <c r="J919" s="223">
        <f>ROUND(I919*H919,2)</f>
        <v>0</v>
      </c>
      <c r="K919" s="219" t="s">
        <v>149</v>
      </c>
      <c r="L919" s="72"/>
      <c r="M919" s="224" t="s">
        <v>24</v>
      </c>
      <c r="N919" s="225" t="s">
        <v>44</v>
      </c>
      <c r="O919" s="47"/>
      <c r="P919" s="226">
        <f>O919*H919</f>
        <v>0</v>
      </c>
      <c r="Q919" s="226">
        <v>0</v>
      </c>
      <c r="R919" s="226">
        <f>Q919*H919</f>
        <v>0</v>
      </c>
      <c r="S919" s="226">
        <v>0</v>
      </c>
      <c r="T919" s="227">
        <f>S919*H919</f>
        <v>0</v>
      </c>
      <c r="AR919" s="24" t="s">
        <v>150</v>
      </c>
      <c r="AT919" s="24" t="s">
        <v>145</v>
      </c>
      <c r="AU919" s="24" t="s">
        <v>83</v>
      </c>
      <c r="AY919" s="24" t="s">
        <v>143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24" t="s">
        <v>81</v>
      </c>
      <c r="BK919" s="228">
        <f>ROUND(I919*H919,2)</f>
        <v>0</v>
      </c>
      <c r="BL919" s="24" t="s">
        <v>150</v>
      </c>
      <c r="BM919" s="24" t="s">
        <v>778</v>
      </c>
    </row>
    <row r="920" s="11" customFormat="1">
      <c r="B920" s="229"/>
      <c r="C920" s="230"/>
      <c r="D920" s="231" t="s">
        <v>152</v>
      </c>
      <c r="E920" s="232" t="s">
        <v>24</v>
      </c>
      <c r="F920" s="233" t="s">
        <v>779</v>
      </c>
      <c r="G920" s="230"/>
      <c r="H920" s="232" t="s">
        <v>24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AT920" s="239" t="s">
        <v>152</v>
      </c>
      <c r="AU920" s="239" t="s">
        <v>83</v>
      </c>
      <c r="AV920" s="11" t="s">
        <v>81</v>
      </c>
      <c r="AW920" s="11" t="s">
        <v>37</v>
      </c>
      <c r="AX920" s="11" t="s">
        <v>73</v>
      </c>
      <c r="AY920" s="239" t="s">
        <v>143</v>
      </c>
    </row>
    <row r="921" s="12" customFormat="1">
      <c r="B921" s="240"/>
      <c r="C921" s="241"/>
      <c r="D921" s="231" t="s">
        <v>152</v>
      </c>
      <c r="E921" s="242" t="s">
        <v>24</v>
      </c>
      <c r="F921" s="243" t="s">
        <v>780</v>
      </c>
      <c r="G921" s="241"/>
      <c r="H921" s="244">
        <v>448470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AT921" s="250" t="s">
        <v>152</v>
      </c>
      <c r="AU921" s="250" t="s">
        <v>83</v>
      </c>
      <c r="AV921" s="12" t="s">
        <v>83</v>
      </c>
      <c r="AW921" s="12" t="s">
        <v>37</v>
      </c>
      <c r="AX921" s="12" t="s">
        <v>73</v>
      </c>
      <c r="AY921" s="250" t="s">
        <v>143</v>
      </c>
    </row>
    <row r="922" s="11" customFormat="1">
      <c r="B922" s="229"/>
      <c r="C922" s="230"/>
      <c r="D922" s="231" t="s">
        <v>152</v>
      </c>
      <c r="E922" s="232" t="s">
        <v>24</v>
      </c>
      <c r="F922" s="233" t="s">
        <v>781</v>
      </c>
      <c r="G922" s="230"/>
      <c r="H922" s="232" t="s">
        <v>24</v>
      </c>
      <c r="I922" s="234"/>
      <c r="J922" s="230"/>
      <c r="K922" s="230"/>
      <c r="L922" s="235"/>
      <c r="M922" s="236"/>
      <c r="N922" s="237"/>
      <c r="O922" s="237"/>
      <c r="P922" s="237"/>
      <c r="Q922" s="237"/>
      <c r="R922" s="237"/>
      <c r="S922" s="237"/>
      <c r="T922" s="238"/>
      <c r="AT922" s="239" t="s">
        <v>152</v>
      </c>
      <c r="AU922" s="239" t="s">
        <v>83</v>
      </c>
      <c r="AV922" s="11" t="s">
        <v>81</v>
      </c>
      <c r="AW922" s="11" t="s">
        <v>37</v>
      </c>
      <c r="AX922" s="11" t="s">
        <v>73</v>
      </c>
      <c r="AY922" s="239" t="s">
        <v>143</v>
      </c>
    </row>
    <row r="923" s="12" customFormat="1">
      <c r="B923" s="240"/>
      <c r="C923" s="241"/>
      <c r="D923" s="231" t="s">
        <v>152</v>
      </c>
      <c r="E923" s="242" t="s">
        <v>24</v>
      </c>
      <c r="F923" s="243" t="s">
        <v>782</v>
      </c>
      <c r="G923" s="241"/>
      <c r="H923" s="244">
        <v>1120</v>
      </c>
      <c r="I923" s="245"/>
      <c r="J923" s="241"/>
      <c r="K923" s="241"/>
      <c r="L923" s="246"/>
      <c r="M923" s="247"/>
      <c r="N923" s="248"/>
      <c r="O923" s="248"/>
      <c r="P923" s="248"/>
      <c r="Q923" s="248"/>
      <c r="R923" s="248"/>
      <c r="S923" s="248"/>
      <c r="T923" s="249"/>
      <c r="AT923" s="250" t="s">
        <v>152</v>
      </c>
      <c r="AU923" s="250" t="s">
        <v>83</v>
      </c>
      <c r="AV923" s="12" t="s">
        <v>83</v>
      </c>
      <c r="AW923" s="12" t="s">
        <v>37</v>
      </c>
      <c r="AX923" s="12" t="s">
        <v>73</v>
      </c>
      <c r="AY923" s="250" t="s">
        <v>143</v>
      </c>
    </row>
    <row r="924" s="13" customFormat="1">
      <c r="B924" s="251"/>
      <c r="C924" s="252"/>
      <c r="D924" s="231" t="s">
        <v>152</v>
      </c>
      <c r="E924" s="253" t="s">
        <v>24</v>
      </c>
      <c r="F924" s="254" t="s">
        <v>155</v>
      </c>
      <c r="G924" s="252"/>
      <c r="H924" s="255">
        <v>449590</v>
      </c>
      <c r="I924" s="256"/>
      <c r="J924" s="252"/>
      <c r="K924" s="252"/>
      <c r="L924" s="257"/>
      <c r="M924" s="258"/>
      <c r="N924" s="259"/>
      <c r="O924" s="259"/>
      <c r="P924" s="259"/>
      <c r="Q924" s="259"/>
      <c r="R924" s="259"/>
      <c r="S924" s="259"/>
      <c r="T924" s="260"/>
      <c r="AT924" s="261" t="s">
        <v>152</v>
      </c>
      <c r="AU924" s="261" t="s">
        <v>83</v>
      </c>
      <c r="AV924" s="13" t="s">
        <v>150</v>
      </c>
      <c r="AW924" s="13" t="s">
        <v>37</v>
      </c>
      <c r="AX924" s="13" t="s">
        <v>81</v>
      </c>
      <c r="AY924" s="261" t="s">
        <v>143</v>
      </c>
    </row>
    <row r="925" s="1" customFormat="1" ht="25.5" customHeight="1">
      <c r="B925" s="46"/>
      <c r="C925" s="217" t="s">
        <v>783</v>
      </c>
      <c r="D925" s="217" t="s">
        <v>145</v>
      </c>
      <c r="E925" s="218" t="s">
        <v>784</v>
      </c>
      <c r="F925" s="219" t="s">
        <v>785</v>
      </c>
      <c r="G925" s="220" t="s">
        <v>148</v>
      </c>
      <c r="H925" s="221">
        <v>5095</v>
      </c>
      <c r="I925" s="222"/>
      <c r="J925" s="223">
        <f>ROUND(I925*H925,2)</f>
        <v>0</v>
      </c>
      <c r="K925" s="219" t="s">
        <v>149</v>
      </c>
      <c r="L925" s="72"/>
      <c r="M925" s="224" t="s">
        <v>24</v>
      </c>
      <c r="N925" s="225" t="s">
        <v>44</v>
      </c>
      <c r="O925" s="47"/>
      <c r="P925" s="226">
        <f>O925*H925</f>
        <v>0</v>
      </c>
      <c r="Q925" s="226">
        <v>0</v>
      </c>
      <c r="R925" s="226">
        <f>Q925*H925</f>
        <v>0</v>
      </c>
      <c r="S925" s="226">
        <v>0</v>
      </c>
      <c r="T925" s="227">
        <f>S925*H925</f>
        <v>0</v>
      </c>
      <c r="AR925" s="24" t="s">
        <v>150</v>
      </c>
      <c r="AT925" s="24" t="s">
        <v>145</v>
      </c>
      <c r="AU925" s="24" t="s">
        <v>83</v>
      </c>
      <c r="AY925" s="24" t="s">
        <v>143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24" t="s">
        <v>81</v>
      </c>
      <c r="BK925" s="228">
        <f>ROUND(I925*H925,2)</f>
        <v>0</v>
      </c>
      <c r="BL925" s="24" t="s">
        <v>150</v>
      </c>
      <c r="BM925" s="24" t="s">
        <v>786</v>
      </c>
    </row>
    <row r="926" s="1" customFormat="1" ht="16.5" customHeight="1">
      <c r="B926" s="46"/>
      <c r="C926" s="217" t="s">
        <v>787</v>
      </c>
      <c r="D926" s="217" t="s">
        <v>145</v>
      </c>
      <c r="E926" s="218" t="s">
        <v>788</v>
      </c>
      <c r="F926" s="219" t="s">
        <v>789</v>
      </c>
      <c r="G926" s="220" t="s">
        <v>148</v>
      </c>
      <c r="H926" s="221">
        <v>5095</v>
      </c>
      <c r="I926" s="222"/>
      <c r="J926" s="223">
        <f>ROUND(I926*H926,2)</f>
        <v>0</v>
      </c>
      <c r="K926" s="219" t="s">
        <v>149</v>
      </c>
      <c r="L926" s="72"/>
      <c r="M926" s="224" t="s">
        <v>24</v>
      </c>
      <c r="N926" s="225" t="s">
        <v>44</v>
      </c>
      <c r="O926" s="47"/>
      <c r="P926" s="226">
        <f>O926*H926</f>
        <v>0</v>
      </c>
      <c r="Q926" s="226">
        <v>0</v>
      </c>
      <c r="R926" s="226">
        <f>Q926*H926</f>
        <v>0</v>
      </c>
      <c r="S926" s="226">
        <v>0</v>
      </c>
      <c r="T926" s="227">
        <f>S926*H926</f>
        <v>0</v>
      </c>
      <c r="AR926" s="24" t="s">
        <v>150</v>
      </c>
      <c r="AT926" s="24" t="s">
        <v>145</v>
      </c>
      <c r="AU926" s="24" t="s">
        <v>83</v>
      </c>
      <c r="AY926" s="24" t="s">
        <v>143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24" t="s">
        <v>81</v>
      </c>
      <c r="BK926" s="228">
        <f>ROUND(I926*H926,2)</f>
        <v>0</v>
      </c>
      <c r="BL926" s="24" t="s">
        <v>150</v>
      </c>
      <c r="BM926" s="24" t="s">
        <v>790</v>
      </c>
    </row>
    <row r="927" s="1" customFormat="1" ht="16.5" customHeight="1">
      <c r="B927" s="46"/>
      <c r="C927" s="217" t="s">
        <v>791</v>
      </c>
      <c r="D927" s="217" t="s">
        <v>145</v>
      </c>
      <c r="E927" s="218" t="s">
        <v>792</v>
      </c>
      <c r="F927" s="219" t="s">
        <v>793</v>
      </c>
      <c r="G927" s="220" t="s">
        <v>148</v>
      </c>
      <c r="H927" s="221">
        <v>449590</v>
      </c>
      <c r="I927" s="222"/>
      <c r="J927" s="223">
        <f>ROUND(I927*H927,2)</f>
        <v>0</v>
      </c>
      <c r="K927" s="219" t="s">
        <v>149</v>
      </c>
      <c r="L927" s="72"/>
      <c r="M927" s="224" t="s">
        <v>24</v>
      </c>
      <c r="N927" s="225" t="s">
        <v>44</v>
      </c>
      <c r="O927" s="47"/>
      <c r="P927" s="226">
        <f>O927*H927</f>
        <v>0</v>
      </c>
      <c r="Q927" s="226">
        <v>0</v>
      </c>
      <c r="R927" s="226">
        <f>Q927*H927</f>
        <v>0</v>
      </c>
      <c r="S927" s="226">
        <v>0</v>
      </c>
      <c r="T927" s="227">
        <f>S927*H927</f>
        <v>0</v>
      </c>
      <c r="AR927" s="24" t="s">
        <v>150</v>
      </c>
      <c r="AT927" s="24" t="s">
        <v>145</v>
      </c>
      <c r="AU927" s="24" t="s">
        <v>83</v>
      </c>
      <c r="AY927" s="24" t="s">
        <v>143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24" t="s">
        <v>81</v>
      </c>
      <c r="BK927" s="228">
        <f>ROUND(I927*H927,2)</f>
        <v>0</v>
      </c>
      <c r="BL927" s="24" t="s">
        <v>150</v>
      </c>
      <c r="BM927" s="24" t="s">
        <v>794</v>
      </c>
    </row>
    <row r="928" s="1" customFormat="1" ht="16.5" customHeight="1">
      <c r="B928" s="46"/>
      <c r="C928" s="217" t="s">
        <v>795</v>
      </c>
      <c r="D928" s="217" t="s">
        <v>145</v>
      </c>
      <c r="E928" s="218" t="s">
        <v>796</v>
      </c>
      <c r="F928" s="219" t="s">
        <v>797</v>
      </c>
      <c r="G928" s="220" t="s">
        <v>148</v>
      </c>
      <c r="H928" s="221">
        <v>5095</v>
      </c>
      <c r="I928" s="222"/>
      <c r="J928" s="223">
        <f>ROUND(I928*H928,2)</f>
        <v>0</v>
      </c>
      <c r="K928" s="219" t="s">
        <v>149</v>
      </c>
      <c r="L928" s="72"/>
      <c r="M928" s="224" t="s">
        <v>24</v>
      </c>
      <c r="N928" s="225" t="s">
        <v>44</v>
      </c>
      <c r="O928" s="47"/>
      <c r="P928" s="226">
        <f>O928*H928</f>
        <v>0</v>
      </c>
      <c r="Q928" s="226">
        <v>0</v>
      </c>
      <c r="R928" s="226">
        <f>Q928*H928</f>
        <v>0</v>
      </c>
      <c r="S928" s="226">
        <v>0</v>
      </c>
      <c r="T928" s="227">
        <f>S928*H928</f>
        <v>0</v>
      </c>
      <c r="AR928" s="24" t="s">
        <v>150</v>
      </c>
      <c r="AT928" s="24" t="s">
        <v>145</v>
      </c>
      <c r="AU928" s="24" t="s">
        <v>83</v>
      </c>
      <c r="AY928" s="24" t="s">
        <v>143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24" t="s">
        <v>81</v>
      </c>
      <c r="BK928" s="228">
        <f>ROUND(I928*H928,2)</f>
        <v>0</v>
      </c>
      <c r="BL928" s="24" t="s">
        <v>150</v>
      </c>
      <c r="BM928" s="24" t="s">
        <v>798</v>
      </c>
    </row>
    <row r="929" s="1" customFormat="1" ht="16.5" customHeight="1">
      <c r="B929" s="46"/>
      <c r="C929" s="217" t="s">
        <v>799</v>
      </c>
      <c r="D929" s="217" t="s">
        <v>145</v>
      </c>
      <c r="E929" s="218" t="s">
        <v>800</v>
      </c>
      <c r="F929" s="219" t="s">
        <v>801</v>
      </c>
      <c r="G929" s="220" t="s">
        <v>174</v>
      </c>
      <c r="H929" s="221">
        <v>12</v>
      </c>
      <c r="I929" s="222"/>
      <c r="J929" s="223">
        <f>ROUND(I929*H929,2)</f>
        <v>0</v>
      </c>
      <c r="K929" s="219" t="s">
        <v>149</v>
      </c>
      <c r="L929" s="72"/>
      <c r="M929" s="224" t="s">
        <v>24</v>
      </c>
      <c r="N929" s="225" t="s">
        <v>44</v>
      </c>
      <c r="O929" s="47"/>
      <c r="P929" s="226">
        <f>O929*H929</f>
        <v>0</v>
      </c>
      <c r="Q929" s="226">
        <v>0</v>
      </c>
      <c r="R929" s="226">
        <f>Q929*H929</f>
        <v>0</v>
      </c>
      <c r="S929" s="226">
        <v>0</v>
      </c>
      <c r="T929" s="227">
        <f>S929*H929</f>
        <v>0</v>
      </c>
      <c r="AR929" s="24" t="s">
        <v>150</v>
      </c>
      <c r="AT929" s="24" t="s">
        <v>145</v>
      </c>
      <c r="AU929" s="24" t="s">
        <v>83</v>
      </c>
      <c r="AY929" s="24" t="s">
        <v>143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24" t="s">
        <v>81</v>
      </c>
      <c r="BK929" s="228">
        <f>ROUND(I929*H929,2)</f>
        <v>0</v>
      </c>
      <c r="BL929" s="24" t="s">
        <v>150</v>
      </c>
      <c r="BM929" s="24" t="s">
        <v>802</v>
      </c>
    </row>
    <row r="930" s="1" customFormat="1" ht="16.5" customHeight="1">
      <c r="B930" s="46"/>
      <c r="C930" s="217" t="s">
        <v>803</v>
      </c>
      <c r="D930" s="217" t="s">
        <v>145</v>
      </c>
      <c r="E930" s="218" t="s">
        <v>804</v>
      </c>
      <c r="F930" s="219" t="s">
        <v>805</v>
      </c>
      <c r="G930" s="220" t="s">
        <v>174</v>
      </c>
      <c r="H930" s="221">
        <v>1080</v>
      </c>
      <c r="I930" s="222"/>
      <c r="J930" s="223">
        <f>ROUND(I930*H930,2)</f>
        <v>0</v>
      </c>
      <c r="K930" s="219" t="s">
        <v>149</v>
      </c>
      <c r="L930" s="72"/>
      <c r="M930" s="224" t="s">
        <v>24</v>
      </c>
      <c r="N930" s="225" t="s">
        <v>44</v>
      </c>
      <c r="O930" s="47"/>
      <c r="P930" s="226">
        <f>O930*H930</f>
        <v>0</v>
      </c>
      <c r="Q930" s="226">
        <v>0</v>
      </c>
      <c r="R930" s="226">
        <f>Q930*H930</f>
        <v>0</v>
      </c>
      <c r="S930" s="226">
        <v>0</v>
      </c>
      <c r="T930" s="227">
        <f>S930*H930</f>
        <v>0</v>
      </c>
      <c r="AR930" s="24" t="s">
        <v>150</v>
      </c>
      <c r="AT930" s="24" t="s">
        <v>145</v>
      </c>
      <c r="AU930" s="24" t="s">
        <v>83</v>
      </c>
      <c r="AY930" s="24" t="s">
        <v>143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24" t="s">
        <v>81</v>
      </c>
      <c r="BK930" s="228">
        <f>ROUND(I930*H930,2)</f>
        <v>0</v>
      </c>
      <c r="BL930" s="24" t="s">
        <v>150</v>
      </c>
      <c r="BM930" s="24" t="s">
        <v>806</v>
      </c>
    </row>
    <row r="931" s="12" customFormat="1">
      <c r="B931" s="240"/>
      <c r="C931" s="241"/>
      <c r="D931" s="231" t="s">
        <v>152</v>
      </c>
      <c r="E931" s="242" t="s">
        <v>24</v>
      </c>
      <c r="F931" s="243" t="s">
        <v>807</v>
      </c>
      <c r="G931" s="241"/>
      <c r="H931" s="244">
        <v>1080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AT931" s="250" t="s">
        <v>152</v>
      </c>
      <c r="AU931" s="250" t="s">
        <v>83</v>
      </c>
      <c r="AV931" s="12" t="s">
        <v>83</v>
      </c>
      <c r="AW931" s="12" t="s">
        <v>37</v>
      </c>
      <c r="AX931" s="12" t="s">
        <v>73</v>
      </c>
      <c r="AY931" s="250" t="s">
        <v>143</v>
      </c>
    </row>
    <row r="932" s="13" customFormat="1">
      <c r="B932" s="251"/>
      <c r="C932" s="252"/>
      <c r="D932" s="231" t="s">
        <v>152</v>
      </c>
      <c r="E932" s="253" t="s">
        <v>24</v>
      </c>
      <c r="F932" s="254" t="s">
        <v>155</v>
      </c>
      <c r="G932" s="252"/>
      <c r="H932" s="255">
        <v>1080</v>
      </c>
      <c r="I932" s="256"/>
      <c r="J932" s="252"/>
      <c r="K932" s="252"/>
      <c r="L932" s="257"/>
      <c r="M932" s="258"/>
      <c r="N932" s="259"/>
      <c r="O932" s="259"/>
      <c r="P932" s="259"/>
      <c r="Q932" s="259"/>
      <c r="R932" s="259"/>
      <c r="S932" s="259"/>
      <c r="T932" s="260"/>
      <c r="AT932" s="261" t="s">
        <v>152</v>
      </c>
      <c r="AU932" s="261" t="s">
        <v>83</v>
      </c>
      <c r="AV932" s="13" t="s">
        <v>150</v>
      </c>
      <c r="AW932" s="13" t="s">
        <v>37</v>
      </c>
      <c r="AX932" s="13" t="s">
        <v>81</v>
      </c>
      <c r="AY932" s="261" t="s">
        <v>143</v>
      </c>
    </row>
    <row r="933" s="1" customFormat="1" ht="16.5" customHeight="1">
      <c r="B933" s="46"/>
      <c r="C933" s="217" t="s">
        <v>808</v>
      </c>
      <c r="D933" s="217" t="s">
        <v>145</v>
      </c>
      <c r="E933" s="218" t="s">
        <v>809</v>
      </c>
      <c r="F933" s="219" t="s">
        <v>810</v>
      </c>
      <c r="G933" s="220" t="s">
        <v>174</v>
      </c>
      <c r="H933" s="221">
        <v>12</v>
      </c>
      <c r="I933" s="222"/>
      <c r="J933" s="223">
        <f>ROUND(I933*H933,2)</f>
        <v>0</v>
      </c>
      <c r="K933" s="219" t="s">
        <v>149</v>
      </c>
      <c r="L933" s="72"/>
      <c r="M933" s="224" t="s">
        <v>24</v>
      </c>
      <c r="N933" s="225" t="s">
        <v>44</v>
      </c>
      <c r="O933" s="47"/>
      <c r="P933" s="226">
        <f>O933*H933</f>
        <v>0</v>
      </c>
      <c r="Q933" s="226">
        <v>0</v>
      </c>
      <c r="R933" s="226">
        <f>Q933*H933</f>
        <v>0</v>
      </c>
      <c r="S933" s="226">
        <v>0</v>
      </c>
      <c r="T933" s="227">
        <f>S933*H933</f>
        <v>0</v>
      </c>
      <c r="AR933" s="24" t="s">
        <v>150</v>
      </c>
      <c r="AT933" s="24" t="s">
        <v>145</v>
      </c>
      <c r="AU933" s="24" t="s">
        <v>83</v>
      </c>
      <c r="AY933" s="24" t="s">
        <v>143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24" t="s">
        <v>81</v>
      </c>
      <c r="BK933" s="228">
        <f>ROUND(I933*H933,2)</f>
        <v>0</v>
      </c>
      <c r="BL933" s="24" t="s">
        <v>150</v>
      </c>
      <c r="BM933" s="24" t="s">
        <v>811</v>
      </c>
    </row>
    <row r="934" s="10" customFormat="1" ht="29.88" customHeight="1">
      <c r="B934" s="201"/>
      <c r="C934" s="202"/>
      <c r="D934" s="203" t="s">
        <v>72</v>
      </c>
      <c r="E934" s="215" t="s">
        <v>812</v>
      </c>
      <c r="F934" s="215" t="s">
        <v>813</v>
      </c>
      <c r="G934" s="202"/>
      <c r="H934" s="202"/>
      <c r="I934" s="205"/>
      <c r="J934" s="216">
        <f>BK934</f>
        <v>0</v>
      </c>
      <c r="K934" s="202"/>
      <c r="L934" s="207"/>
      <c r="M934" s="208"/>
      <c r="N934" s="209"/>
      <c r="O934" s="209"/>
      <c r="P934" s="210">
        <f>SUM(P935:P937)</f>
        <v>0</v>
      </c>
      <c r="Q934" s="209"/>
      <c r="R934" s="210">
        <f>SUM(R935:R937)</f>
        <v>0.18720000000000001</v>
      </c>
      <c r="S934" s="209"/>
      <c r="T934" s="211">
        <f>SUM(T935:T937)</f>
        <v>0</v>
      </c>
      <c r="AR934" s="212" t="s">
        <v>81</v>
      </c>
      <c r="AT934" s="213" t="s">
        <v>72</v>
      </c>
      <c r="AU934" s="213" t="s">
        <v>81</v>
      </c>
      <c r="AY934" s="212" t="s">
        <v>143</v>
      </c>
      <c r="BK934" s="214">
        <f>SUM(BK935:BK937)</f>
        <v>0</v>
      </c>
    </row>
    <row r="935" s="1" customFormat="1" ht="16.5" customHeight="1">
      <c r="B935" s="46"/>
      <c r="C935" s="217" t="s">
        <v>814</v>
      </c>
      <c r="D935" s="217" t="s">
        <v>145</v>
      </c>
      <c r="E935" s="218" t="s">
        <v>815</v>
      </c>
      <c r="F935" s="219" t="s">
        <v>816</v>
      </c>
      <c r="G935" s="220" t="s">
        <v>148</v>
      </c>
      <c r="H935" s="221">
        <v>4680</v>
      </c>
      <c r="I935" s="222"/>
      <c r="J935" s="223">
        <f>ROUND(I935*H935,2)</f>
        <v>0</v>
      </c>
      <c r="K935" s="219" t="s">
        <v>149</v>
      </c>
      <c r="L935" s="72"/>
      <c r="M935" s="224" t="s">
        <v>24</v>
      </c>
      <c r="N935" s="225" t="s">
        <v>44</v>
      </c>
      <c r="O935" s="47"/>
      <c r="P935" s="226">
        <f>O935*H935</f>
        <v>0</v>
      </c>
      <c r="Q935" s="226">
        <v>4.0000000000000003E-05</v>
      </c>
      <c r="R935" s="226">
        <f>Q935*H935</f>
        <v>0.18720000000000001</v>
      </c>
      <c r="S935" s="226">
        <v>0</v>
      </c>
      <c r="T935" s="227">
        <f>S935*H935</f>
        <v>0</v>
      </c>
      <c r="AR935" s="24" t="s">
        <v>150</v>
      </c>
      <c r="AT935" s="24" t="s">
        <v>145</v>
      </c>
      <c r="AU935" s="24" t="s">
        <v>83</v>
      </c>
      <c r="AY935" s="24" t="s">
        <v>143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24" t="s">
        <v>81</v>
      </c>
      <c r="BK935" s="228">
        <f>ROUND(I935*H935,2)</f>
        <v>0</v>
      </c>
      <c r="BL935" s="24" t="s">
        <v>150</v>
      </c>
      <c r="BM935" s="24" t="s">
        <v>817</v>
      </c>
    </row>
    <row r="936" s="12" customFormat="1">
      <c r="B936" s="240"/>
      <c r="C936" s="241"/>
      <c r="D936" s="231" t="s">
        <v>152</v>
      </c>
      <c r="E936" s="242" t="s">
        <v>24</v>
      </c>
      <c r="F936" s="243" t="s">
        <v>818</v>
      </c>
      <c r="G936" s="241"/>
      <c r="H936" s="244">
        <v>4680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AT936" s="250" t="s">
        <v>152</v>
      </c>
      <c r="AU936" s="250" t="s">
        <v>83</v>
      </c>
      <c r="AV936" s="12" t="s">
        <v>83</v>
      </c>
      <c r="AW936" s="12" t="s">
        <v>37</v>
      </c>
      <c r="AX936" s="12" t="s">
        <v>73</v>
      </c>
      <c r="AY936" s="250" t="s">
        <v>143</v>
      </c>
    </row>
    <row r="937" s="13" customFormat="1">
      <c r="B937" s="251"/>
      <c r="C937" s="252"/>
      <c r="D937" s="231" t="s">
        <v>152</v>
      </c>
      <c r="E937" s="253" t="s">
        <v>24</v>
      </c>
      <c r="F937" s="254" t="s">
        <v>155</v>
      </c>
      <c r="G937" s="252"/>
      <c r="H937" s="255">
        <v>4680</v>
      </c>
      <c r="I937" s="256"/>
      <c r="J937" s="252"/>
      <c r="K937" s="252"/>
      <c r="L937" s="257"/>
      <c r="M937" s="258"/>
      <c r="N937" s="259"/>
      <c r="O937" s="259"/>
      <c r="P937" s="259"/>
      <c r="Q937" s="259"/>
      <c r="R937" s="259"/>
      <c r="S937" s="259"/>
      <c r="T937" s="260"/>
      <c r="AT937" s="261" t="s">
        <v>152</v>
      </c>
      <c r="AU937" s="261" t="s">
        <v>83</v>
      </c>
      <c r="AV937" s="13" t="s">
        <v>150</v>
      </c>
      <c r="AW937" s="13" t="s">
        <v>37</v>
      </c>
      <c r="AX937" s="13" t="s">
        <v>81</v>
      </c>
      <c r="AY937" s="261" t="s">
        <v>143</v>
      </c>
    </row>
    <row r="938" s="10" customFormat="1" ht="29.88" customHeight="1">
      <c r="B938" s="201"/>
      <c r="C938" s="202"/>
      <c r="D938" s="203" t="s">
        <v>72</v>
      </c>
      <c r="E938" s="215" t="s">
        <v>819</v>
      </c>
      <c r="F938" s="215" t="s">
        <v>820</v>
      </c>
      <c r="G938" s="202"/>
      <c r="H938" s="202"/>
      <c r="I938" s="205"/>
      <c r="J938" s="216">
        <f>BK938</f>
        <v>0</v>
      </c>
      <c r="K938" s="202"/>
      <c r="L938" s="207"/>
      <c r="M938" s="208"/>
      <c r="N938" s="209"/>
      <c r="O938" s="209"/>
      <c r="P938" s="210">
        <f>SUM(P939:P947)</f>
        <v>0</v>
      </c>
      <c r="Q938" s="209"/>
      <c r="R938" s="210">
        <f>SUM(R939:R947)</f>
        <v>0</v>
      </c>
      <c r="S938" s="209"/>
      <c r="T938" s="211">
        <f>SUM(T939:T947)</f>
        <v>16.5731</v>
      </c>
      <c r="AR938" s="212" t="s">
        <v>81</v>
      </c>
      <c r="AT938" s="213" t="s">
        <v>72</v>
      </c>
      <c r="AU938" s="213" t="s">
        <v>81</v>
      </c>
      <c r="AY938" s="212" t="s">
        <v>143</v>
      </c>
      <c r="BK938" s="214">
        <f>SUM(BK939:BK947)</f>
        <v>0</v>
      </c>
    </row>
    <row r="939" s="1" customFormat="1" ht="16.5" customHeight="1">
      <c r="B939" s="46"/>
      <c r="C939" s="217" t="s">
        <v>765</v>
      </c>
      <c r="D939" s="217" t="s">
        <v>145</v>
      </c>
      <c r="E939" s="218" t="s">
        <v>821</v>
      </c>
      <c r="F939" s="219" t="s">
        <v>822</v>
      </c>
      <c r="G939" s="220" t="s">
        <v>174</v>
      </c>
      <c r="H939" s="221">
        <v>312.69999999999999</v>
      </c>
      <c r="I939" s="222"/>
      <c r="J939" s="223">
        <f>ROUND(I939*H939,2)</f>
        <v>0</v>
      </c>
      <c r="K939" s="219" t="s">
        <v>482</v>
      </c>
      <c r="L939" s="72"/>
      <c r="M939" s="224" t="s">
        <v>24</v>
      </c>
      <c r="N939" s="225" t="s">
        <v>44</v>
      </c>
      <c r="O939" s="47"/>
      <c r="P939" s="226">
        <f>O939*H939</f>
        <v>0</v>
      </c>
      <c r="Q939" s="226">
        <v>0</v>
      </c>
      <c r="R939" s="226">
        <f>Q939*H939</f>
        <v>0</v>
      </c>
      <c r="S939" s="226">
        <v>0.052999999999999998</v>
      </c>
      <c r="T939" s="227">
        <f>S939*H939</f>
        <v>16.5731</v>
      </c>
      <c r="AR939" s="24" t="s">
        <v>150</v>
      </c>
      <c r="AT939" s="24" t="s">
        <v>145</v>
      </c>
      <c r="AU939" s="24" t="s">
        <v>83</v>
      </c>
      <c r="AY939" s="24" t="s">
        <v>143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24" t="s">
        <v>81</v>
      </c>
      <c r="BK939" s="228">
        <f>ROUND(I939*H939,2)</f>
        <v>0</v>
      </c>
      <c r="BL939" s="24" t="s">
        <v>150</v>
      </c>
      <c r="BM939" s="24" t="s">
        <v>823</v>
      </c>
    </row>
    <row r="940" s="11" customFormat="1">
      <c r="B940" s="229"/>
      <c r="C940" s="230"/>
      <c r="D940" s="231" t="s">
        <v>152</v>
      </c>
      <c r="E940" s="232" t="s">
        <v>24</v>
      </c>
      <c r="F940" s="233" t="s">
        <v>153</v>
      </c>
      <c r="G940" s="230"/>
      <c r="H940" s="232" t="s">
        <v>24</v>
      </c>
      <c r="I940" s="234"/>
      <c r="J940" s="230"/>
      <c r="K940" s="230"/>
      <c r="L940" s="235"/>
      <c r="M940" s="236"/>
      <c r="N940" s="237"/>
      <c r="O940" s="237"/>
      <c r="P940" s="237"/>
      <c r="Q940" s="237"/>
      <c r="R940" s="237"/>
      <c r="S940" s="237"/>
      <c r="T940" s="238"/>
      <c r="AT940" s="239" t="s">
        <v>152</v>
      </c>
      <c r="AU940" s="239" t="s">
        <v>83</v>
      </c>
      <c r="AV940" s="11" t="s">
        <v>81</v>
      </c>
      <c r="AW940" s="11" t="s">
        <v>37</v>
      </c>
      <c r="AX940" s="11" t="s">
        <v>73</v>
      </c>
      <c r="AY940" s="239" t="s">
        <v>143</v>
      </c>
    </row>
    <row r="941" s="12" customFormat="1">
      <c r="B941" s="240"/>
      <c r="C941" s="241"/>
      <c r="D941" s="231" t="s">
        <v>152</v>
      </c>
      <c r="E941" s="242" t="s">
        <v>24</v>
      </c>
      <c r="F941" s="243" t="s">
        <v>824</v>
      </c>
      <c r="G941" s="241"/>
      <c r="H941" s="244">
        <v>280.69999999999999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AT941" s="250" t="s">
        <v>152</v>
      </c>
      <c r="AU941" s="250" t="s">
        <v>83</v>
      </c>
      <c r="AV941" s="12" t="s">
        <v>83</v>
      </c>
      <c r="AW941" s="12" t="s">
        <v>37</v>
      </c>
      <c r="AX941" s="12" t="s">
        <v>73</v>
      </c>
      <c r="AY941" s="250" t="s">
        <v>143</v>
      </c>
    </row>
    <row r="942" s="12" customFormat="1">
      <c r="B942" s="240"/>
      <c r="C942" s="241"/>
      <c r="D942" s="231" t="s">
        <v>152</v>
      </c>
      <c r="E942" s="242" t="s">
        <v>24</v>
      </c>
      <c r="F942" s="243" t="s">
        <v>825</v>
      </c>
      <c r="G942" s="241"/>
      <c r="H942" s="244">
        <v>32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AT942" s="250" t="s">
        <v>152</v>
      </c>
      <c r="AU942" s="250" t="s">
        <v>83</v>
      </c>
      <c r="AV942" s="12" t="s">
        <v>83</v>
      </c>
      <c r="AW942" s="12" t="s">
        <v>37</v>
      </c>
      <c r="AX942" s="12" t="s">
        <v>73</v>
      </c>
      <c r="AY942" s="250" t="s">
        <v>143</v>
      </c>
    </row>
    <row r="943" s="13" customFormat="1">
      <c r="B943" s="251"/>
      <c r="C943" s="252"/>
      <c r="D943" s="231" t="s">
        <v>152</v>
      </c>
      <c r="E943" s="253" t="s">
        <v>24</v>
      </c>
      <c r="F943" s="254" t="s">
        <v>155</v>
      </c>
      <c r="G943" s="252"/>
      <c r="H943" s="255">
        <v>312.69999999999999</v>
      </c>
      <c r="I943" s="256"/>
      <c r="J943" s="252"/>
      <c r="K943" s="252"/>
      <c r="L943" s="257"/>
      <c r="M943" s="258"/>
      <c r="N943" s="259"/>
      <c r="O943" s="259"/>
      <c r="P943" s="259"/>
      <c r="Q943" s="259"/>
      <c r="R943" s="259"/>
      <c r="S943" s="259"/>
      <c r="T943" s="260"/>
      <c r="AT943" s="261" t="s">
        <v>152</v>
      </c>
      <c r="AU943" s="261" t="s">
        <v>83</v>
      </c>
      <c r="AV943" s="13" t="s">
        <v>150</v>
      </c>
      <c r="AW943" s="13" t="s">
        <v>37</v>
      </c>
      <c r="AX943" s="13" t="s">
        <v>81</v>
      </c>
      <c r="AY943" s="261" t="s">
        <v>143</v>
      </c>
    </row>
    <row r="944" s="1" customFormat="1" ht="25.5" customHeight="1">
      <c r="B944" s="46"/>
      <c r="C944" s="217" t="s">
        <v>812</v>
      </c>
      <c r="D944" s="217" t="s">
        <v>145</v>
      </c>
      <c r="E944" s="218" t="s">
        <v>826</v>
      </c>
      <c r="F944" s="219" t="s">
        <v>827</v>
      </c>
      <c r="G944" s="220" t="s">
        <v>222</v>
      </c>
      <c r="H944" s="221">
        <v>453.33199999999999</v>
      </c>
      <c r="I944" s="222"/>
      <c r="J944" s="223">
        <f>ROUND(I944*H944,2)</f>
        <v>0</v>
      </c>
      <c r="K944" s="219" t="s">
        <v>149</v>
      </c>
      <c r="L944" s="72"/>
      <c r="M944" s="224" t="s">
        <v>24</v>
      </c>
      <c r="N944" s="225" t="s">
        <v>44</v>
      </c>
      <c r="O944" s="47"/>
      <c r="P944" s="226">
        <f>O944*H944</f>
        <v>0</v>
      </c>
      <c r="Q944" s="226">
        <v>0</v>
      </c>
      <c r="R944" s="226">
        <f>Q944*H944</f>
        <v>0</v>
      </c>
      <c r="S944" s="226">
        <v>0</v>
      </c>
      <c r="T944" s="227">
        <f>S944*H944</f>
        <v>0</v>
      </c>
      <c r="AR944" s="24" t="s">
        <v>150</v>
      </c>
      <c r="AT944" s="24" t="s">
        <v>145</v>
      </c>
      <c r="AU944" s="24" t="s">
        <v>83</v>
      </c>
      <c r="AY944" s="24" t="s">
        <v>143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24" t="s">
        <v>81</v>
      </c>
      <c r="BK944" s="228">
        <f>ROUND(I944*H944,2)</f>
        <v>0</v>
      </c>
      <c r="BL944" s="24" t="s">
        <v>150</v>
      </c>
      <c r="BM944" s="24" t="s">
        <v>828</v>
      </c>
    </row>
    <row r="945" s="1" customFormat="1" ht="25.5" customHeight="1">
      <c r="B945" s="46"/>
      <c r="C945" s="217" t="s">
        <v>819</v>
      </c>
      <c r="D945" s="217" t="s">
        <v>145</v>
      </c>
      <c r="E945" s="218" t="s">
        <v>829</v>
      </c>
      <c r="F945" s="219" t="s">
        <v>830</v>
      </c>
      <c r="G945" s="220" t="s">
        <v>222</v>
      </c>
      <c r="H945" s="221">
        <v>6346.6480000000001</v>
      </c>
      <c r="I945" s="222"/>
      <c r="J945" s="223">
        <f>ROUND(I945*H945,2)</f>
        <v>0</v>
      </c>
      <c r="K945" s="219" t="s">
        <v>149</v>
      </c>
      <c r="L945" s="72"/>
      <c r="M945" s="224" t="s">
        <v>24</v>
      </c>
      <c r="N945" s="225" t="s">
        <v>44</v>
      </c>
      <c r="O945" s="47"/>
      <c r="P945" s="226">
        <f>O945*H945</f>
        <v>0</v>
      </c>
      <c r="Q945" s="226">
        <v>0</v>
      </c>
      <c r="R945" s="226">
        <f>Q945*H945</f>
        <v>0</v>
      </c>
      <c r="S945" s="226">
        <v>0</v>
      </c>
      <c r="T945" s="227">
        <f>S945*H945</f>
        <v>0</v>
      </c>
      <c r="AR945" s="24" t="s">
        <v>150</v>
      </c>
      <c r="AT945" s="24" t="s">
        <v>145</v>
      </c>
      <c r="AU945" s="24" t="s">
        <v>83</v>
      </c>
      <c r="AY945" s="24" t="s">
        <v>143</v>
      </c>
      <c r="BE945" s="228">
        <f>IF(N945="základní",J945,0)</f>
        <v>0</v>
      </c>
      <c r="BF945" s="228">
        <f>IF(N945="snížená",J945,0)</f>
        <v>0</v>
      </c>
      <c r="BG945" s="228">
        <f>IF(N945="zákl. přenesená",J945,0)</f>
        <v>0</v>
      </c>
      <c r="BH945" s="228">
        <f>IF(N945="sníž. přenesená",J945,0)</f>
        <v>0</v>
      </c>
      <c r="BI945" s="228">
        <f>IF(N945="nulová",J945,0)</f>
        <v>0</v>
      </c>
      <c r="BJ945" s="24" t="s">
        <v>81</v>
      </c>
      <c r="BK945" s="228">
        <f>ROUND(I945*H945,2)</f>
        <v>0</v>
      </c>
      <c r="BL945" s="24" t="s">
        <v>150</v>
      </c>
      <c r="BM945" s="24" t="s">
        <v>831</v>
      </c>
    </row>
    <row r="946" s="12" customFormat="1">
      <c r="B946" s="240"/>
      <c r="C946" s="241"/>
      <c r="D946" s="231" t="s">
        <v>152</v>
      </c>
      <c r="E946" s="241"/>
      <c r="F946" s="243" t="s">
        <v>832</v>
      </c>
      <c r="G946" s="241"/>
      <c r="H946" s="244">
        <v>6346.6480000000001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AT946" s="250" t="s">
        <v>152</v>
      </c>
      <c r="AU946" s="250" t="s">
        <v>83</v>
      </c>
      <c r="AV946" s="12" t="s">
        <v>83</v>
      </c>
      <c r="AW946" s="12" t="s">
        <v>6</v>
      </c>
      <c r="AX946" s="12" t="s">
        <v>81</v>
      </c>
      <c r="AY946" s="250" t="s">
        <v>143</v>
      </c>
    </row>
    <row r="947" s="1" customFormat="1" ht="16.5" customHeight="1">
      <c r="B947" s="46"/>
      <c r="C947" s="217" t="s">
        <v>833</v>
      </c>
      <c r="D947" s="217" t="s">
        <v>145</v>
      </c>
      <c r="E947" s="218" t="s">
        <v>834</v>
      </c>
      <c r="F947" s="219" t="s">
        <v>835</v>
      </c>
      <c r="G947" s="220" t="s">
        <v>222</v>
      </c>
      <c r="H947" s="221">
        <v>453.33199999999999</v>
      </c>
      <c r="I947" s="222"/>
      <c r="J947" s="223">
        <f>ROUND(I947*H947,2)</f>
        <v>0</v>
      </c>
      <c r="K947" s="219" t="s">
        <v>149</v>
      </c>
      <c r="L947" s="72"/>
      <c r="M947" s="224" t="s">
        <v>24</v>
      </c>
      <c r="N947" s="225" t="s">
        <v>44</v>
      </c>
      <c r="O947" s="47"/>
      <c r="P947" s="226">
        <f>O947*H947</f>
        <v>0</v>
      </c>
      <c r="Q947" s="226">
        <v>0</v>
      </c>
      <c r="R947" s="226">
        <f>Q947*H947</f>
        <v>0</v>
      </c>
      <c r="S947" s="226">
        <v>0</v>
      </c>
      <c r="T947" s="227">
        <f>S947*H947</f>
        <v>0</v>
      </c>
      <c r="AR947" s="24" t="s">
        <v>150</v>
      </c>
      <c r="AT947" s="24" t="s">
        <v>145</v>
      </c>
      <c r="AU947" s="24" t="s">
        <v>83</v>
      </c>
      <c r="AY947" s="24" t="s">
        <v>143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24" t="s">
        <v>81</v>
      </c>
      <c r="BK947" s="228">
        <f>ROUND(I947*H947,2)</f>
        <v>0</v>
      </c>
      <c r="BL947" s="24" t="s">
        <v>150</v>
      </c>
      <c r="BM947" s="24" t="s">
        <v>836</v>
      </c>
    </row>
    <row r="948" s="10" customFormat="1" ht="29.88" customHeight="1">
      <c r="B948" s="201"/>
      <c r="C948" s="202"/>
      <c r="D948" s="203" t="s">
        <v>72</v>
      </c>
      <c r="E948" s="215" t="s">
        <v>837</v>
      </c>
      <c r="F948" s="215" t="s">
        <v>838</v>
      </c>
      <c r="G948" s="202"/>
      <c r="H948" s="202"/>
      <c r="I948" s="205"/>
      <c r="J948" s="216">
        <f>BK948</f>
        <v>0</v>
      </c>
      <c r="K948" s="202"/>
      <c r="L948" s="207"/>
      <c r="M948" s="208"/>
      <c r="N948" s="209"/>
      <c r="O948" s="209"/>
      <c r="P948" s="210">
        <f>P949</f>
        <v>0</v>
      </c>
      <c r="Q948" s="209"/>
      <c r="R948" s="210">
        <f>R949</f>
        <v>0</v>
      </c>
      <c r="S948" s="209"/>
      <c r="T948" s="211">
        <f>T949</f>
        <v>0</v>
      </c>
      <c r="AR948" s="212" t="s">
        <v>81</v>
      </c>
      <c r="AT948" s="213" t="s">
        <v>72</v>
      </c>
      <c r="AU948" s="213" t="s">
        <v>81</v>
      </c>
      <c r="AY948" s="212" t="s">
        <v>143</v>
      </c>
      <c r="BK948" s="214">
        <f>BK949</f>
        <v>0</v>
      </c>
    </row>
    <row r="949" s="1" customFormat="1" ht="16.5" customHeight="1">
      <c r="B949" s="46"/>
      <c r="C949" s="217" t="s">
        <v>839</v>
      </c>
      <c r="D949" s="217" t="s">
        <v>145</v>
      </c>
      <c r="E949" s="218" t="s">
        <v>840</v>
      </c>
      <c r="F949" s="219" t="s">
        <v>841</v>
      </c>
      <c r="G949" s="220" t="s">
        <v>222</v>
      </c>
      <c r="H949" s="221">
        <v>389.60899999999998</v>
      </c>
      <c r="I949" s="222"/>
      <c r="J949" s="223">
        <f>ROUND(I949*H949,2)</f>
        <v>0</v>
      </c>
      <c r="K949" s="219" t="s">
        <v>149</v>
      </c>
      <c r="L949" s="72"/>
      <c r="M949" s="224" t="s">
        <v>24</v>
      </c>
      <c r="N949" s="225" t="s">
        <v>44</v>
      </c>
      <c r="O949" s="47"/>
      <c r="P949" s="226">
        <f>O949*H949</f>
        <v>0</v>
      </c>
      <c r="Q949" s="226">
        <v>0</v>
      </c>
      <c r="R949" s="226">
        <f>Q949*H949</f>
        <v>0</v>
      </c>
      <c r="S949" s="226">
        <v>0</v>
      </c>
      <c r="T949" s="227">
        <f>S949*H949</f>
        <v>0</v>
      </c>
      <c r="AR949" s="24" t="s">
        <v>150</v>
      </c>
      <c r="AT949" s="24" t="s">
        <v>145</v>
      </c>
      <c r="AU949" s="24" t="s">
        <v>83</v>
      </c>
      <c r="AY949" s="24" t="s">
        <v>143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24" t="s">
        <v>81</v>
      </c>
      <c r="BK949" s="228">
        <f>ROUND(I949*H949,2)</f>
        <v>0</v>
      </c>
      <c r="BL949" s="24" t="s">
        <v>150</v>
      </c>
      <c r="BM949" s="24" t="s">
        <v>842</v>
      </c>
    </row>
    <row r="950" s="10" customFormat="1" ht="29.88" customHeight="1">
      <c r="B950" s="201"/>
      <c r="C950" s="202"/>
      <c r="D950" s="203" t="s">
        <v>72</v>
      </c>
      <c r="E950" s="215" t="s">
        <v>843</v>
      </c>
      <c r="F950" s="215" t="s">
        <v>844</v>
      </c>
      <c r="G950" s="202"/>
      <c r="H950" s="202"/>
      <c r="I950" s="205"/>
      <c r="J950" s="216">
        <f>BK950</f>
        <v>0</v>
      </c>
      <c r="K950" s="202"/>
      <c r="L950" s="207"/>
      <c r="M950" s="208"/>
      <c r="N950" s="209"/>
      <c r="O950" s="209"/>
      <c r="P950" s="210">
        <f>P951</f>
        <v>0</v>
      </c>
      <c r="Q950" s="209"/>
      <c r="R950" s="210">
        <f>R951</f>
        <v>0</v>
      </c>
      <c r="S950" s="209"/>
      <c r="T950" s="211">
        <f>T951</f>
        <v>0</v>
      </c>
      <c r="AR950" s="212" t="s">
        <v>81</v>
      </c>
      <c r="AT950" s="213" t="s">
        <v>72</v>
      </c>
      <c r="AU950" s="213" t="s">
        <v>81</v>
      </c>
      <c r="AY950" s="212" t="s">
        <v>143</v>
      </c>
      <c r="BK950" s="214">
        <f>BK951</f>
        <v>0</v>
      </c>
    </row>
    <row r="951" s="1" customFormat="1" ht="25.5" customHeight="1">
      <c r="B951" s="46"/>
      <c r="C951" s="217" t="s">
        <v>837</v>
      </c>
      <c r="D951" s="217" t="s">
        <v>145</v>
      </c>
      <c r="E951" s="218" t="s">
        <v>845</v>
      </c>
      <c r="F951" s="219" t="s">
        <v>846</v>
      </c>
      <c r="G951" s="220" t="s">
        <v>222</v>
      </c>
      <c r="H951" s="221">
        <v>453.33199999999999</v>
      </c>
      <c r="I951" s="222"/>
      <c r="J951" s="223">
        <f>ROUND(I951*H951,2)</f>
        <v>0</v>
      </c>
      <c r="K951" s="219" t="s">
        <v>149</v>
      </c>
      <c r="L951" s="72"/>
      <c r="M951" s="224" t="s">
        <v>24</v>
      </c>
      <c r="N951" s="225" t="s">
        <v>44</v>
      </c>
      <c r="O951" s="47"/>
      <c r="P951" s="226">
        <f>O951*H951</f>
        <v>0</v>
      </c>
      <c r="Q951" s="226">
        <v>0</v>
      </c>
      <c r="R951" s="226">
        <f>Q951*H951</f>
        <v>0</v>
      </c>
      <c r="S951" s="226">
        <v>0</v>
      </c>
      <c r="T951" s="227">
        <f>S951*H951</f>
        <v>0</v>
      </c>
      <c r="AR951" s="24" t="s">
        <v>150</v>
      </c>
      <c r="AT951" s="24" t="s">
        <v>145</v>
      </c>
      <c r="AU951" s="24" t="s">
        <v>83</v>
      </c>
      <c r="AY951" s="24" t="s">
        <v>143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24" t="s">
        <v>81</v>
      </c>
      <c r="BK951" s="228">
        <f>ROUND(I951*H951,2)</f>
        <v>0</v>
      </c>
      <c r="BL951" s="24" t="s">
        <v>150</v>
      </c>
      <c r="BM951" s="24" t="s">
        <v>847</v>
      </c>
    </row>
    <row r="952" s="10" customFormat="1" ht="29.88" customHeight="1">
      <c r="B952" s="201"/>
      <c r="C952" s="202"/>
      <c r="D952" s="203" t="s">
        <v>72</v>
      </c>
      <c r="E952" s="215" t="s">
        <v>848</v>
      </c>
      <c r="F952" s="215" t="s">
        <v>838</v>
      </c>
      <c r="G952" s="202"/>
      <c r="H952" s="202"/>
      <c r="I952" s="205"/>
      <c r="J952" s="216">
        <f>BK952</f>
        <v>0</v>
      </c>
      <c r="K952" s="202"/>
      <c r="L952" s="207"/>
      <c r="M952" s="208"/>
      <c r="N952" s="209"/>
      <c r="O952" s="209"/>
      <c r="P952" s="210">
        <f>P953</f>
        <v>0</v>
      </c>
      <c r="Q952" s="209"/>
      <c r="R952" s="210">
        <f>R953</f>
        <v>0</v>
      </c>
      <c r="S952" s="209"/>
      <c r="T952" s="211">
        <f>T953</f>
        <v>0</v>
      </c>
      <c r="AR952" s="212" t="s">
        <v>81</v>
      </c>
      <c r="AT952" s="213" t="s">
        <v>72</v>
      </c>
      <c r="AU952" s="213" t="s">
        <v>81</v>
      </c>
      <c r="AY952" s="212" t="s">
        <v>143</v>
      </c>
      <c r="BK952" s="214">
        <f>BK953</f>
        <v>0</v>
      </c>
    </row>
    <row r="953" s="1" customFormat="1" ht="16.5" customHeight="1">
      <c r="B953" s="46"/>
      <c r="C953" s="217" t="s">
        <v>849</v>
      </c>
      <c r="D953" s="217" t="s">
        <v>145</v>
      </c>
      <c r="E953" s="218" t="s">
        <v>850</v>
      </c>
      <c r="F953" s="219" t="s">
        <v>841</v>
      </c>
      <c r="G953" s="220" t="s">
        <v>222</v>
      </c>
      <c r="H953" s="221">
        <v>389.60899999999998</v>
      </c>
      <c r="I953" s="222"/>
      <c r="J953" s="223">
        <f>ROUND(I953*H953,2)</f>
        <v>0</v>
      </c>
      <c r="K953" s="219" t="s">
        <v>149</v>
      </c>
      <c r="L953" s="72"/>
      <c r="M953" s="224" t="s">
        <v>24</v>
      </c>
      <c r="N953" s="225" t="s">
        <v>44</v>
      </c>
      <c r="O953" s="47"/>
      <c r="P953" s="226">
        <f>O953*H953</f>
        <v>0</v>
      </c>
      <c r="Q953" s="226">
        <v>0</v>
      </c>
      <c r="R953" s="226">
        <f>Q953*H953</f>
        <v>0</v>
      </c>
      <c r="S953" s="226">
        <v>0</v>
      </c>
      <c r="T953" s="227">
        <f>S953*H953</f>
        <v>0</v>
      </c>
      <c r="AR953" s="24" t="s">
        <v>150</v>
      </c>
      <c r="AT953" s="24" t="s">
        <v>145</v>
      </c>
      <c r="AU953" s="24" t="s">
        <v>83</v>
      </c>
      <c r="AY953" s="24" t="s">
        <v>143</v>
      </c>
      <c r="BE953" s="228">
        <f>IF(N953="základní",J953,0)</f>
        <v>0</v>
      </c>
      <c r="BF953" s="228">
        <f>IF(N953="snížená",J953,0)</f>
        <v>0</v>
      </c>
      <c r="BG953" s="228">
        <f>IF(N953="zákl. přenesená",J953,0)</f>
        <v>0</v>
      </c>
      <c r="BH953" s="228">
        <f>IF(N953="sníž. přenesená",J953,0)</f>
        <v>0</v>
      </c>
      <c r="BI953" s="228">
        <f>IF(N953="nulová",J953,0)</f>
        <v>0</v>
      </c>
      <c r="BJ953" s="24" t="s">
        <v>81</v>
      </c>
      <c r="BK953" s="228">
        <f>ROUND(I953*H953,2)</f>
        <v>0</v>
      </c>
      <c r="BL953" s="24" t="s">
        <v>150</v>
      </c>
      <c r="BM953" s="24" t="s">
        <v>851</v>
      </c>
    </row>
    <row r="954" s="10" customFormat="1" ht="37.44" customHeight="1">
      <c r="B954" s="201"/>
      <c r="C954" s="202"/>
      <c r="D954" s="203" t="s">
        <v>72</v>
      </c>
      <c r="E954" s="204" t="s">
        <v>852</v>
      </c>
      <c r="F954" s="204" t="s">
        <v>853</v>
      </c>
      <c r="G954" s="202"/>
      <c r="H954" s="202"/>
      <c r="I954" s="205"/>
      <c r="J954" s="206">
        <f>BK954</f>
        <v>0</v>
      </c>
      <c r="K954" s="202"/>
      <c r="L954" s="207"/>
      <c r="M954" s="208"/>
      <c r="N954" s="209"/>
      <c r="O954" s="209"/>
      <c r="P954" s="210">
        <f>P955+SUM(P956:P962)+P985+P988+P1008+P1025+P1130+P1256+P1369+P1374+P1377</f>
        <v>0</v>
      </c>
      <c r="Q954" s="209"/>
      <c r="R954" s="210">
        <f>R955+SUM(R956:R962)+R985+R988+R1008+R1025+R1130+R1256+R1369+R1374+R1377</f>
        <v>52.849781360000001</v>
      </c>
      <c r="S954" s="209"/>
      <c r="T954" s="211">
        <f>T955+SUM(T956:T962)+T985+T988+T1008+T1025+T1130+T1256+T1369+T1374+T1377</f>
        <v>6.4982689999999996</v>
      </c>
      <c r="AR954" s="212" t="s">
        <v>83</v>
      </c>
      <c r="AT954" s="213" t="s">
        <v>72</v>
      </c>
      <c r="AU954" s="213" t="s">
        <v>73</v>
      </c>
      <c r="AY954" s="212" t="s">
        <v>143</v>
      </c>
      <c r="BK954" s="214">
        <f>BK955+SUM(BK956:BK962)+BK985+BK988+BK1008+BK1025+BK1130+BK1256+BK1369+BK1374+BK1377</f>
        <v>0</v>
      </c>
    </row>
    <row r="955" s="1" customFormat="1" ht="25.5" customHeight="1">
      <c r="B955" s="46"/>
      <c r="C955" s="217" t="s">
        <v>244</v>
      </c>
      <c r="D955" s="217" t="s">
        <v>145</v>
      </c>
      <c r="E955" s="218" t="s">
        <v>854</v>
      </c>
      <c r="F955" s="219" t="s">
        <v>855</v>
      </c>
      <c r="G955" s="220" t="s">
        <v>174</v>
      </c>
      <c r="H955" s="221">
        <v>69</v>
      </c>
      <c r="I955" s="222"/>
      <c r="J955" s="223">
        <f>ROUND(I955*H955,2)</f>
        <v>0</v>
      </c>
      <c r="K955" s="219" t="s">
        <v>525</v>
      </c>
      <c r="L955" s="72"/>
      <c r="M955" s="224" t="s">
        <v>24</v>
      </c>
      <c r="N955" s="225" t="s">
        <v>44</v>
      </c>
      <c r="O955" s="47"/>
      <c r="P955" s="226">
        <f>O955*H955</f>
        <v>0</v>
      </c>
      <c r="Q955" s="226">
        <v>0.00048999999999999998</v>
      </c>
      <c r="R955" s="226">
        <f>Q955*H955</f>
        <v>0.03381</v>
      </c>
      <c r="S955" s="226">
        <v>0</v>
      </c>
      <c r="T955" s="227">
        <f>S955*H955</f>
        <v>0</v>
      </c>
      <c r="AR955" s="24" t="s">
        <v>230</v>
      </c>
      <c r="AT955" s="24" t="s">
        <v>145</v>
      </c>
      <c r="AU955" s="24" t="s">
        <v>81</v>
      </c>
      <c r="AY955" s="24" t="s">
        <v>143</v>
      </c>
      <c r="BE955" s="228">
        <f>IF(N955="základní",J955,0)</f>
        <v>0</v>
      </c>
      <c r="BF955" s="228">
        <f>IF(N955="snížená",J955,0)</f>
        <v>0</v>
      </c>
      <c r="BG955" s="228">
        <f>IF(N955="zákl. přenesená",J955,0)</f>
        <v>0</v>
      </c>
      <c r="BH955" s="228">
        <f>IF(N955="sníž. přenesená",J955,0)</f>
        <v>0</v>
      </c>
      <c r="BI955" s="228">
        <f>IF(N955="nulová",J955,0)</f>
        <v>0</v>
      </c>
      <c r="BJ955" s="24" t="s">
        <v>81</v>
      </c>
      <c r="BK955" s="228">
        <f>ROUND(I955*H955,2)</f>
        <v>0</v>
      </c>
      <c r="BL955" s="24" t="s">
        <v>230</v>
      </c>
      <c r="BM955" s="24" t="s">
        <v>856</v>
      </c>
    </row>
    <row r="956" s="12" customFormat="1">
      <c r="B956" s="240"/>
      <c r="C956" s="241"/>
      <c r="D956" s="231" t="s">
        <v>152</v>
      </c>
      <c r="E956" s="242" t="s">
        <v>24</v>
      </c>
      <c r="F956" s="243" t="s">
        <v>857</v>
      </c>
      <c r="G956" s="241"/>
      <c r="H956" s="244">
        <v>69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AT956" s="250" t="s">
        <v>152</v>
      </c>
      <c r="AU956" s="250" t="s">
        <v>81</v>
      </c>
      <c r="AV956" s="12" t="s">
        <v>83</v>
      </c>
      <c r="AW956" s="12" t="s">
        <v>37</v>
      </c>
      <c r="AX956" s="12" t="s">
        <v>73</v>
      </c>
      <c r="AY956" s="250" t="s">
        <v>143</v>
      </c>
    </row>
    <row r="957" s="13" customFormat="1">
      <c r="B957" s="251"/>
      <c r="C957" s="252"/>
      <c r="D957" s="231" t="s">
        <v>152</v>
      </c>
      <c r="E957" s="253" t="s">
        <v>24</v>
      </c>
      <c r="F957" s="254" t="s">
        <v>155</v>
      </c>
      <c r="G957" s="252"/>
      <c r="H957" s="255">
        <v>69</v>
      </c>
      <c r="I957" s="256"/>
      <c r="J957" s="252"/>
      <c r="K957" s="252"/>
      <c r="L957" s="257"/>
      <c r="M957" s="258"/>
      <c r="N957" s="259"/>
      <c r="O957" s="259"/>
      <c r="P957" s="259"/>
      <c r="Q957" s="259"/>
      <c r="R957" s="259"/>
      <c r="S957" s="259"/>
      <c r="T957" s="260"/>
      <c r="AT957" s="261" t="s">
        <v>152</v>
      </c>
      <c r="AU957" s="261" t="s">
        <v>81</v>
      </c>
      <c r="AV957" s="13" t="s">
        <v>150</v>
      </c>
      <c r="AW957" s="13" t="s">
        <v>37</v>
      </c>
      <c r="AX957" s="13" t="s">
        <v>81</v>
      </c>
      <c r="AY957" s="261" t="s">
        <v>143</v>
      </c>
    </row>
    <row r="958" s="1" customFormat="1" ht="25.5" customHeight="1">
      <c r="B958" s="46"/>
      <c r="C958" s="217" t="s">
        <v>858</v>
      </c>
      <c r="D958" s="217" t="s">
        <v>145</v>
      </c>
      <c r="E958" s="218" t="s">
        <v>859</v>
      </c>
      <c r="F958" s="219" t="s">
        <v>860</v>
      </c>
      <c r="G958" s="220" t="s">
        <v>148</v>
      </c>
      <c r="H958" s="221">
        <v>171.5</v>
      </c>
      <c r="I958" s="222"/>
      <c r="J958" s="223">
        <f>ROUND(I958*H958,2)</f>
        <v>0</v>
      </c>
      <c r="K958" s="219" t="s">
        <v>24</v>
      </c>
      <c r="L958" s="72"/>
      <c r="M958" s="224" t="s">
        <v>24</v>
      </c>
      <c r="N958" s="225" t="s">
        <v>44</v>
      </c>
      <c r="O958" s="47"/>
      <c r="P958" s="226">
        <f>O958*H958</f>
        <v>0</v>
      </c>
      <c r="Q958" s="226">
        <v>0</v>
      </c>
      <c r="R958" s="226">
        <f>Q958*H958</f>
        <v>0</v>
      </c>
      <c r="S958" s="226">
        <v>0</v>
      </c>
      <c r="T958" s="227">
        <f>S958*H958</f>
        <v>0</v>
      </c>
      <c r="AR958" s="24" t="s">
        <v>230</v>
      </c>
      <c r="AT958" s="24" t="s">
        <v>145</v>
      </c>
      <c r="AU958" s="24" t="s">
        <v>81</v>
      </c>
      <c r="AY958" s="24" t="s">
        <v>143</v>
      </c>
      <c r="BE958" s="228">
        <f>IF(N958="základní",J958,0)</f>
        <v>0</v>
      </c>
      <c r="BF958" s="228">
        <f>IF(N958="snížená",J958,0)</f>
        <v>0</v>
      </c>
      <c r="BG958" s="228">
        <f>IF(N958="zákl. přenesená",J958,0)</f>
        <v>0</v>
      </c>
      <c r="BH958" s="228">
        <f>IF(N958="sníž. přenesená",J958,0)</f>
        <v>0</v>
      </c>
      <c r="BI958" s="228">
        <f>IF(N958="nulová",J958,0)</f>
        <v>0</v>
      </c>
      <c r="BJ958" s="24" t="s">
        <v>81</v>
      </c>
      <c r="BK958" s="228">
        <f>ROUND(I958*H958,2)</f>
        <v>0</v>
      </c>
      <c r="BL958" s="24" t="s">
        <v>230</v>
      </c>
      <c r="BM958" s="24" t="s">
        <v>861</v>
      </c>
    </row>
    <row r="959" s="11" customFormat="1">
      <c r="B959" s="229"/>
      <c r="C959" s="230"/>
      <c r="D959" s="231" t="s">
        <v>152</v>
      </c>
      <c r="E959" s="232" t="s">
        <v>24</v>
      </c>
      <c r="F959" s="233" t="s">
        <v>862</v>
      </c>
      <c r="G959" s="230"/>
      <c r="H959" s="232" t="s">
        <v>24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AT959" s="239" t="s">
        <v>152</v>
      </c>
      <c r="AU959" s="239" t="s">
        <v>81</v>
      </c>
      <c r="AV959" s="11" t="s">
        <v>81</v>
      </c>
      <c r="AW959" s="11" t="s">
        <v>37</v>
      </c>
      <c r="AX959" s="11" t="s">
        <v>73</v>
      </c>
      <c r="AY959" s="239" t="s">
        <v>143</v>
      </c>
    </row>
    <row r="960" s="12" customFormat="1">
      <c r="B960" s="240"/>
      <c r="C960" s="241"/>
      <c r="D960" s="231" t="s">
        <v>152</v>
      </c>
      <c r="E960" s="242" t="s">
        <v>24</v>
      </c>
      <c r="F960" s="243" t="s">
        <v>391</v>
      </c>
      <c r="G960" s="241"/>
      <c r="H960" s="244">
        <v>171.5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AT960" s="250" t="s">
        <v>152</v>
      </c>
      <c r="AU960" s="250" t="s">
        <v>81</v>
      </c>
      <c r="AV960" s="12" t="s">
        <v>83</v>
      </c>
      <c r="AW960" s="12" t="s">
        <v>37</v>
      </c>
      <c r="AX960" s="12" t="s">
        <v>73</v>
      </c>
      <c r="AY960" s="250" t="s">
        <v>143</v>
      </c>
    </row>
    <row r="961" s="13" customFormat="1">
      <c r="B961" s="251"/>
      <c r="C961" s="252"/>
      <c r="D961" s="231" t="s">
        <v>152</v>
      </c>
      <c r="E961" s="253" t="s">
        <v>24</v>
      </c>
      <c r="F961" s="254" t="s">
        <v>155</v>
      </c>
      <c r="G961" s="252"/>
      <c r="H961" s="255">
        <v>171.5</v>
      </c>
      <c r="I961" s="256"/>
      <c r="J961" s="252"/>
      <c r="K961" s="252"/>
      <c r="L961" s="257"/>
      <c r="M961" s="258"/>
      <c r="N961" s="259"/>
      <c r="O961" s="259"/>
      <c r="P961" s="259"/>
      <c r="Q961" s="259"/>
      <c r="R961" s="259"/>
      <c r="S961" s="259"/>
      <c r="T961" s="260"/>
      <c r="AT961" s="261" t="s">
        <v>152</v>
      </c>
      <c r="AU961" s="261" t="s">
        <v>81</v>
      </c>
      <c r="AV961" s="13" t="s">
        <v>150</v>
      </c>
      <c r="AW961" s="13" t="s">
        <v>37</v>
      </c>
      <c r="AX961" s="13" t="s">
        <v>81</v>
      </c>
      <c r="AY961" s="261" t="s">
        <v>143</v>
      </c>
    </row>
    <row r="962" s="10" customFormat="1" ht="29.88" customHeight="1">
      <c r="B962" s="201"/>
      <c r="C962" s="202"/>
      <c r="D962" s="203" t="s">
        <v>72</v>
      </c>
      <c r="E962" s="215" t="s">
        <v>863</v>
      </c>
      <c r="F962" s="215" t="s">
        <v>864</v>
      </c>
      <c r="G962" s="202"/>
      <c r="H962" s="202"/>
      <c r="I962" s="205"/>
      <c r="J962" s="216">
        <f>BK962</f>
        <v>0</v>
      </c>
      <c r="K962" s="202"/>
      <c r="L962" s="207"/>
      <c r="M962" s="208"/>
      <c r="N962" s="209"/>
      <c r="O962" s="209"/>
      <c r="P962" s="210">
        <f>SUM(P963:P984)</f>
        <v>0</v>
      </c>
      <c r="Q962" s="209"/>
      <c r="R962" s="210">
        <f>SUM(R963:R984)</f>
        <v>0.28640399999999999</v>
      </c>
      <c r="S962" s="209"/>
      <c r="T962" s="211">
        <f>SUM(T963:T984)</f>
        <v>0</v>
      </c>
      <c r="AR962" s="212" t="s">
        <v>83</v>
      </c>
      <c r="AT962" s="213" t="s">
        <v>72</v>
      </c>
      <c r="AU962" s="213" t="s">
        <v>81</v>
      </c>
      <c r="AY962" s="212" t="s">
        <v>143</v>
      </c>
      <c r="BK962" s="214">
        <f>SUM(BK963:BK984)</f>
        <v>0</v>
      </c>
    </row>
    <row r="963" s="1" customFormat="1" ht="25.5" customHeight="1">
      <c r="B963" s="46"/>
      <c r="C963" s="217" t="s">
        <v>865</v>
      </c>
      <c r="D963" s="217" t="s">
        <v>145</v>
      </c>
      <c r="E963" s="218" t="s">
        <v>866</v>
      </c>
      <c r="F963" s="219" t="s">
        <v>867</v>
      </c>
      <c r="G963" s="220" t="s">
        <v>148</v>
      </c>
      <c r="H963" s="221">
        <v>277.67099999999999</v>
      </c>
      <c r="I963" s="222"/>
      <c r="J963" s="223">
        <f>ROUND(I963*H963,2)</f>
        <v>0</v>
      </c>
      <c r="K963" s="219" t="s">
        <v>24</v>
      </c>
      <c r="L963" s="72"/>
      <c r="M963" s="224" t="s">
        <v>24</v>
      </c>
      <c r="N963" s="225" t="s">
        <v>44</v>
      </c>
      <c r="O963" s="47"/>
      <c r="P963" s="226">
        <f>O963*H963</f>
        <v>0</v>
      </c>
      <c r="Q963" s="226">
        <v>0</v>
      </c>
      <c r="R963" s="226">
        <f>Q963*H963</f>
        <v>0</v>
      </c>
      <c r="S963" s="226">
        <v>0</v>
      </c>
      <c r="T963" s="227">
        <f>S963*H963</f>
        <v>0</v>
      </c>
      <c r="AR963" s="24" t="s">
        <v>230</v>
      </c>
      <c r="AT963" s="24" t="s">
        <v>145</v>
      </c>
      <c r="AU963" s="24" t="s">
        <v>83</v>
      </c>
      <c r="AY963" s="24" t="s">
        <v>143</v>
      </c>
      <c r="BE963" s="228">
        <f>IF(N963="základní",J963,0)</f>
        <v>0</v>
      </c>
      <c r="BF963" s="228">
        <f>IF(N963="snížená",J963,0)</f>
        <v>0</v>
      </c>
      <c r="BG963" s="228">
        <f>IF(N963="zákl. přenesená",J963,0)</f>
        <v>0</v>
      </c>
      <c r="BH963" s="228">
        <f>IF(N963="sníž. přenesená",J963,0)</f>
        <v>0</v>
      </c>
      <c r="BI963" s="228">
        <f>IF(N963="nulová",J963,0)</f>
        <v>0</v>
      </c>
      <c r="BJ963" s="24" t="s">
        <v>81</v>
      </c>
      <c r="BK963" s="228">
        <f>ROUND(I963*H963,2)</f>
        <v>0</v>
      </c>
      <c r="BL963" s="24" t="s">
        <v>230</v>
      </c>
      <c r="BM963" s="24" t="s">
        <v>868</v>
      </c>
    </row>
    <row r="964" s="12" customFormat="1">
      <c r="B964" s="240"/>
      <c r="C964" s="241"/>
      <c r="D964" s="231" t="s">
        <v>152</v>
      </c>
      <c r="E964" s="242" t="s">
        <v>24</v>
      </c>
      <c r="F964" s="243" t="s">
        <v>413</v>
      </c>
      <c r="G964" s="241"/>
      <c r="H964" s="244">
        <v>15.66</v>
      </c>
      <c r="I964" s="245"/>
      <c r="J964" s="241"/>
      <c r="K964" s="241"/>
      <c r="L964" s="246"/>
      <c r="M964" s="247"/>
      <c r="N964" s="248"/>
      <c r="O964" s="248"/>
      <c r="P964" s="248"/>
      <c r="Q964" s="248"/>
      <c r="R964" s="248"/>
      <c r="S964" s="248"/>
      <c r="T964" s="249"/>
      <c r="AT964" s="250" t="s">
        <v>152</v>
      </c>
      <c r="AU964" s="250" t="s">
        <v>83</v>
      </c>
      <c r="AV964" s="12" t="s">
        <v>83</v>
      </c>
      <c r="AW964" s="12" t="s">
        <v>37</v>
      </c>
      <c r="AX964" s="12" t="s">
        <v>73</v>
      </c>
      <c r="AY964" s="250" t="s">
        <v>143</v>
      </c>
    </row>
    <row r="965" s="12" customFormat="1">
      <c r="B965" s="240"/>
      <c r="C965" s="241"/>
      <c r="D965" s="231" t="s">
        <v>152</v>
      </c>
      <c r="E965" s="242" t="s">
        <v>24</v>
      </c>
      <c r="F965" s="243" t="s">
        <v>415</v>
      </c>
      <c r="G965" s="241"/>
      <c r="H965" s="244">
        <v>64.959999999999994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AT965" s="250" t="s">
        <v>152</v>
      </c>
      <c r="AU965" s="250" t="s">
        <v>83</v>
      </c>
      <c r="AV965" s="12" t="s">
        <v>83</v>
      </c>
      <c r="AW965" s="12" t="s">
        <v>37</v>
      </c>
      <c r="AX965" s="12" t="s">
        <v>73</v>
      </c>
      <c r="AY965" s="250" t="s">
        <v>143</v>
      </c>
    </row>
    <row r="966" s="12" customFormat="1">
      <c r="B966" s="240"/>
      <c r="C966" s="241"/>
      <c r="D966" s="231" t="s">
        <v>152</v>
      </c>
      <c r="E966" s="242" t="s">
        <v>24</v>
      </c>
      <c r="F966" s="243" t="s">
        <v>417</v>
      </c>
      <c r="G966" s="241"/>
      <c r="H966" s="244">
        <v>16.312999999999999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AT966" s="250" t="s">
        <v>152</v>
      </c>
      <c r="AU966" s="250" t="s">
        <v>83</v>
      </c>
      <c r="AV966" s="12" t="s">
        <v>83</v>
      </c>
      <c r="AW966" s="12" t="s">
        <v>37</v>
      </c>
      <c r="AX966" s="12" t="s">
        <v>73</v>
      </c>
      <c r="AY966" s="250" t="s">
        <v>143</v>
      </c>
    </row>
    <row r="967" s="12" customFormat="1">
      <c r="B967" s="240"/>
      <c r="C967" s="241"/>
      <c r="D967" s="231" t="s">
        <v>152</v>
      </c>
      <c r="E967" s="242" t="s">
        <v>24</v>
      </c>
      <c r="F967" s="243" t="s">
        <v>418</v>
      </c>
      <c r="G967" s="241"/>
      <c r="H967" s="244">
        <v>2.7000000000000002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AT967" s="250" t="s">
        <v>152</v>
      </c>
      <c r="AU967" s="250" t="s">
        <v>83</v>
      </c>
      <c r="AV967" s="12" t="s">
        <v>83</v>
      </c>
      <c r="AW967" s="12" t="s">
        <v>37</v>
      </c>
      <c r="AX967" s="12" t="s">
        <v>73</v>
      </c>
      <c r="AY967" s="250" t="s">
        <v>143</v>
      </c>
    </row>
    <row r="968" s="12" customFormat="1">
      <c r="B968" s="240"/>
      <c r="C968" s="241"/>
      <c r="D968" s="231" t="s">
        <v>152</v>
      </c>
      <c r="E968" s="242" t="s">
        <v>24</v>
      </c>
      <c r="F968" s="243" t="s">
        <v>419</v>
      </c>
      <c r="G968" s="241"/>
      <c r="H968" s="244">
        <v>3.0379999999999998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AT968" s="250" t="s">
        <v>152</v>
      </c>
      <c r="AU968" s="250" t="s">
        <v>83</v>
      </c>
      <c r="AV968" s="12" t="s">
        <v>83</v>
      </c>
      <c r="AW968" s="12" t="s">
        <v>37</v>
      </c>
      <c r="AX968" s="12" t="s">
        <v>73</v>
      </c>
      <c r="AY968" s="250" t="s">
        <v>143</v>
      </c>
    </row>
    <row r="969" s="12" customFormat="1">
      <c r="B969" s="240"/>
      <c r="C969" s="241"/>
      <c r="D969" s="231" t="s">
        <v>152</v>
      </c>
      <c r="E969" s="242" t="s">
        <v>24</v>
      </c>
      <c r="F969" s="243" t="s">
        <v>869</v>
      </c>
      <c r="G969" s="241"/>
      <c r="H969" s="244">
        <v>175</v>
      </c>
      <c r="I969" s="245"/>
      <c r="J969" s="241"/>
      <c r="K969" s="241"/>
      <c r="L969" s="246"/>
      <c r="M969" s="247"/>
      <c r="N969" s="248"/>
      <c r="O969" s="248"/>
      <c r="P969" s="248"/>
      <c r="Q969" s="248"/>
      <c r="R969" s="248"/>
      <c r="S969" s="248"/>
      <c r="T969" s="249"/>
      <c r="AT969" s="250" t="s">
        <v>152</v>
      </c>
      <c r="AU969" s="250" t="s">
        <v>83</v>
      </c>
      <c r="AV969" s="12" t="s">
        <v>83</v>
      </c>
      <c r="AW969" s="12" t="s">
        <v>37</v>
      </c>
      <c r="AX969" s="12" t="s">
        <v>73</v>
      </c>
      <c r="AY969" s="250" t="s">
        <v>143</v>
      </c>
    </row>
    <row r="970" s="13" customFormat="1">
      <c r="B970" s="251"/>
      <c r="C970" s="252"/>
      <c r="D970" s="231" t="s">
        <v>152</v>
      </c>
      <c r="E970" s="253" t="s">
        <v>24</v>
      </c>
      <c r="F970" s="254" t="s">
        <v>155</v>
      </c>
      <c r="G970" s="252"/>
      <c r="H970" s="255">
        <v>277.67099999999999</v>
      </c>
      <c r="I970" s="256"/>
      <c r="J970" s="252"/>
      <c r="K970" s="252"/>
      <c r="L970" s="257"/>
      <c r="M970" s="258"/>
      <c r="N970" s="259"/>
      <c r="O970" s="259"/>
      <c r="P970" s="259"/>
      <c r="Q970" s="259"/>
      <c r="R970" s="259"/>
      <c r="S970" s="259"/>
      <c r="T970" s="260"/>
      <c r="AT970" s="261" t="s">
        <v>152</v>
      </c>
      <c r="AU970" s="261" t="s">
        <v>83</v>
      </c>
      <c r="AV970" s="13" t="s">
        <v>150</v>
      </c>
      <c r="AW970" s="13" t="s">
        <v>37</v>
      </c>
      <c r="AX970" s="13" t="s">
        <v>81</v>
      </c>
      <c r="AY970" s="261" t="s">
        <v>143</v>
      </c>
    </row>
    <row r="971" s="1" customFormat="1" ht="16.5" customHeight="1">
      <c r="B971" s="46"/>
      <c r="C971" s="217" t="s">
        <v>870</v>
      </c>
      <c r="D971" s="217" t="s">
        <v>145</v>
      </c>
      <c r="E971" s="218" t="s">
        <v>871</v>
      </c>
      <c r="F971" s="219" t="s">
        <v>872</v>
      </c>
      <c r="G971" s="220" t="s">
        <v>148</v>
      </c>
      <c r="H971" s="221">
        <v>429.19999999999999</v>
      </c>
      <c r="I971" s="222"/>
      <c r="J971" s="223">
        <f>ROUND(I971*H971,2)</f>
        <v>0</v>
      </c>
      <c r="K971" s="219" t="s">
        <v>149</v>
      </c>
      <c r="L971" s="72"/>
      <c r="M971" s="224" t="s">
        <v>24</v>
      </c>
      <c r="N971" s="225" t="s">
        <v>44</v>
      </c>
      <c r="O971" s="47"/>
      <c r="P971" s="226">
        <f>O971*H971</f>
        <v>0</v>
      </c>
      <c r="Q971" s="226">
        <v>0.00056999999999999998</v>
      </c>
      <c r="R971" s="226">
        <f>Q971*H971</f>
        <v>0.24464399999999997</v>
      </c>
      <c r="S971" s="226">
        <v>0</v>
      </c>
      <c r="T971" s="227">
        <f>S971*H971</f>
        <v>0</v>
      </c>
      <c r="AR971" s="24" t="s">
        <v>230</v>
      </c>
      <c r="AT971" s="24" t="s">
        <v>145</v>
      </c>
      <c r="AU971" s="24" t="s">
        <v>83</v>
      </c>
      <c r="AY971" s="24" t="s">
        <v>143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24" t="s">
        <v>81</v>
      </c>
      <c r="BK971" s="228">
        <f>ROUND(I971*H971,2)</f>
        <v>0</v>
      </c>
      <c r="BL971" s="24" t="s">
        <v>230</v>
      </c>
      <c r="BM971" s="24" t="s">
        <v>873</v>
      </c>
    </row>
    <row r="972" s="12" customFormat="1">
      <c r="B972" s="240"/>
      <c r="C972" s="241"/>
      <c r="D972" s="231" t="s">
        <v>152</v>
      </c>
      <c r="E972" s="242" t="s">
        <v>24</v>
      </c>
      <c r="F972" s="243" t="s">
        <v>874</v>
      </c>
      <c r="G972" s="241"/>
      <c r="H972" s="244">
        <v>132</v>
      </c>
      <c r="I972" s="245"/>
      <c r="J972" s="241"/>
      <c r="K972" s="241"/>
      <c r="L972" s="246"/>
      <c r="M972" s="247"/>
      <c r="N972" s="248"/>
      <c r="O972" s="248"/>
      <c r="P972" s="248"/>
      <c r="Q972" s="248"/>
      <c r="R972" s="248"/>
      <c r="S972" s="248"/>
      <c r="T972" s="249"/>
      <c r="AT972" s="250" t="s">
        <v>152</v>
      </c>
      <c r="AU972" s="250" t="s">
        <v>83</v>
      </c>
      <c r="AV972" s="12" t="s">
        <v>83</v>
      </c>
      <c r="AW972" s="12" t="s">
        <v>37</v>
      </c>
      <c r="AX972" s="12" t="s">
        <v>73</v>
      </c>
      <c r="AY972" s="250" t="s">
        <v>143</v>
      </c>
    </row>
    <row r="973" s="12" customFormat="1">
      <c r="B973" s="240"/>
      <c r="C973" s="241"/>
      <c r="D973" s="231" t="s">
        <v>152</v>
      </c>
      <c r="E973" s="242" t="s">
        <v>24</v>
      </c>
      <c r="F973" s="243" t="s">
        <v>875</v>
      </c>
      <c r="G973" s="241"/>
      <c r="H973" s="244">
        <v>64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AT973" s="250" t="s">
        <v>152</v>
      </c>
      <c r="AU973" s="250" t="s">
        <v>83</v>
      </c>
      <c r="AV973" s="12" t="s">
        <v>83</v>
      </c>
      <c r="AW973" s="12" t="s">
        <v>37</v>
      </c>
      <c r="AX973" s="12" t="s">
        <v>73</v>
      </c>
      <c r="AY973" s="250" t="s">
        <v>143</v>
      </c>
    </row>
    <row r="974" s="12" customFormat="1">
      <c r="B974" s="240"/>
      <c r="C974" s="241"/>
      <c r="D974" s="231" t="s">
        <v>152</v>
      </c>
      <c r="E974" s="242" t="s">
        <v>24</v>
      </c>
      <c r="F974" s="243" t="s">
        <v>876</v>
      </c>
      <c r="G974" s="241"/>
      <c r="H974" s="244">
        <v>233.19999999999999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AT974" s="250" t="s">
        <v>152</v>
      </c>
      <c r="AU974" s="250" t="s">
        <v>83</v>
      </c>
      <c r="AV974" s="12" t="s">
        <v>83</v>
      </c>
      <c r="AW974" s="12" t="s">
        <v>37</v>
      </c>
      <c r="AX974" s="12" t="s">
        <v>73</v>
      </c>
      <c r="AY974" s="250" t="s">
        <v>143</v>
      </c>
    </row>
    <row r="975" s="13" customFormat="1">
      <c r="B975" s="251"/>
      <c r="C975" s="252"/>
      <c r="D975" s="231" t="s">
        <v>152</v>
      </c>
      <c r="E975" s="253" t="s">
        <v>24</v>
      </c>
      <c r="F975" s="254" t="s">
        <v>155</v>
      </c>
      <c r="G975" s="252"/>
      <c r="H975" s="255">
        <v>429.19999999999999</v>
      </c>
      <c r="I975" s="256"/>
      <c r="J975" s="252"/>
      <c r="K975" s="252"/>
      <c r="L975" s="257"/>
      <c r="M975" s="258"/>
      <c r="N975" s="259"/>
      <c r="O975" s="259"/>
      <c r="P975" s="259"/>
      <c r="Q975" s="259"/>
      <c r="R975" s="259"/>
      <c r="S975" s="259"/>
      <c r="T975" s="260"/>
      <c r="AT975" s="261" t="s">
        <v>152</v>
      </c>
      <c r="AU975" s="261" t="s">
        <v>83</v>
      </c>
      <c r="AV975" s="13" t="s">
        <v>150</v>
      </c>
      <c r="AW975" s="13" t="s">
        <v>37</v>
      </c>
      <c r="AX975" s="13" t="s">
        <v>81</v>
      </c>
      <c r="AY975" s="261" t="s">
        <v>143</v>
      </c>
    </row>
    <row r="976" s="1" customFormat="1" ht="38.25" customHeight="1">
      <c r="B976" s="46"/>
      <c r="C976" s="217" t="s">
        <v>877</v>
      </c>
      <c r="D976" s="217" t="s">
        <v>145</v>
      </c>
      <c r="E976" s="218" t="s">
        <v>878</v>
      </c>
      <c r="F976" s="219" t="s">
        <v>879</v>
      </c>
      <c r="G976" s="220" t="s">
        <v>148</v>
      </c>
      <c r="H976" s="221">
        <v>171.5</v>
      </c>
      <c r="I976" s="222"/>
      <c r="J976" s="223">
        <f>ROUND(I976*H976,2)</f>
        <v>0</v>
      </c>
      <c r="K976" s="219" t="s">
        <v>24</v>
      </c>
      <c r="L976" s="72"/>
      <c r="M976" s="224" t="s">
        <v>24</v>
      </c>
      <c r="N976" s="225" t="s">
        <v>44</v>
      </c>
      <c r="O976" s="47"/>
      <c r="P976" s="226">
        <f>O976*H976</f>
        <v>0</v>
      </c>
      <c r="Q976" s="226">
        <v>0</v>
      </c>
      <c r="R976" s="226">
        <f>Q976*H976</f>
        <v>0</v>
      </c>
      <c r="S976" s="226">
        <v>0</v>
      </c>
      <c r="T976" s="227">
        <f>S976*H976</f>
        <v>0</v>
      </c>
      <c r="AR976" s="24" t="s">
        <v>230</v>
      </c>
      <c r="AT976" s="24" t="s">
        <v>145</v>
      </c>
      <c r="AU976" s="24" t="s">
        <v>83</v>
      </c>
      <c r="AY976" s="24" t="s">
        <v>143</v>
      </c>
      <c r="BE976" s="228">
        <f>IF(N976="základní",J976,0)</f>
        <v>0</v>
      </c>
      <c r="BF976" s="228">
        <f>IF(N976="snížená",J976,0)</f>
        <v>0</v>
      </c>
      <c r="BG976" s="228">
        <f>IF(N976="zákl. přenesená",J976,0)</f>
        <v>0</v>
      </c>
      <c r="BH976" s="228">
        <f>IF(N976="sníž. přenesená",J976,0)</f>
        <v>0</v>
      </c>
      <c r="BI976" s="228">
        <f>IF(N976="nulová",J976,0)</f>
        <v>0</v>
      </c>
      <c r="BJ976" s="24" t="s">
        <v>81</v>
      </c>
      <c r="BK976" s="228">
        <f>ROUND(I976*H976,2)</f>
        <v>0</v>
      </c>
      <c r="BL976" s="24" t="s">
        <v>230</v>
      </c>
      <c r="BM976" s="24" t="s">
        <v>880</v>
      </c>
    </row>
    <row r="977" s="11" customFormat="1">
      <c r="B977" s="229"/>
      <c r="C977" s="230"/>
      <c r="D977" s="231" t="s">
        <v>152</v>
      </c>
      <c r="E977" s="232" t="s">
        <v>24</v>
      </c>
      <c r="F977" s="233" t="s">
        <v>881</v>
      </c>
      <c r="G977" s="230"/>
      <c r="H977" s="232" t="s">
        <v>24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AT977" s="239" t="s">
        <v>152</v>
      </c>
      <c r="AU977" s="239" t="s">
        <v>83</v>
      </c>
      <c r="AV977" s="11" t="s">
        <v>81</v>
      </c>
      <c r="AW977" s="11" t="s">
        <v>37</v>
      </c>
      <c r="AX977" s="11" t="s">
        <v>73</v>
      </c>
      <c r="AY977" s="239" t="s">
        <v>143</v>
      </c>
    </row>
    <row r="978" s="12" customFormat="1">
      <c r="B978" s="240"/>
      <c r="C978" s="241"/>
      <c r="D978" s="231" t="s">
        <v>152</v>
      </c>
      <c r="E978" s="242" t="s">
        <v>24</v>
      </c>
      <c r="F978" s="243" t="s">
        <v>391</v>
      </c>
      <c r="G978" s="241"/>
      <c r="H978" s="244">
        <v>171.5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AT978" s="250" t="s">
        <v>152</v>
      </c>
      <c r="AU978" s="250" t="s">
        <v>83</v>
      </c>
      <c r="AV978" s="12" t="s">
        <v>83</v>
      </c>
      <c r="AW978" s="12" t="s">
        <v>37</v>
      </c>
      <c r="AX978" s="12" t="s">
        <v>73</v>
      </c>
      <c r="AY978" s="250" t="s">
        <v>143</v>
      </c>
    </row>
    <row r="979" s="13" customFormat="1">
      <c r="B979" s="251"/>
      <c r="C979" s="252"/>
      <c r="D979" s="231" t="s">
        <v>152</v>
      </c>
      <c r="E979" s="253" t="s">
        <v>24</v>
      </c>
      <c r="F979" s="254" t="s">
        <v>155</v>
      </c>
      <c r="G979" s="252"/>
      <c r="H979" s="255">
        <v>171.5</v>
      </c>
      <c r="I979" s="256"/>
      <c r="J979" s="252"/>
      <c r="K979" s="252"/>
      <c r="L979" s="257"/>
      <c r="M979" s="258"/>
      <c r="N979" s="259"/>
      <c r="O979" s="259"/>
      <c r="P979" s="259"/>
      <c r="Q979" s="259"/>
      <c r="R979" s="259"/>
      <c r="S979" s="259"/>
      <c r="T979" s="260"/>
      <c r="AT979" s="261" t="s">
        <v>152</v>
      </c>
      <c r="AU979" s="261" t="s">
        <v>83</v>
      </c>
      <c r="AV979" s="13" t="s">
        <v>150</v>
      </c>
      <c r="AW979" s="13" t="s">
        <v>37</v>
      </c>
      <c r="AX979" s="13" t="s">
        <v>81</v>
      </c>
      <c r="AY979" s="261" t="s">
        <v>143</v>
      </c>
    </row>
    <row r="980" s="1" customFormat="1" ht="16.5" customHeight="1">
      <c r="B980" s="46"/>
      <c r="C980" s="217" t="s">
        <v>882</v>
      </c>
      <c r="D980" s="217" t="s">
        <v>145</v>
      </c>
      <c r="E980" s="218" t="s">
        <v>883</v>
      </c>
      <c r="F980" s="219" t="s">
        <v>884</v>
      </c>
      <c r="G980" s="220" t="s">
        <v>174</v>
      </c>
      <c r="H980" s="221">
        <v>261</v>
      </c>
      <c r="I980" s="222"/>
      <c r="J980" s="223">
        <f>ROUND(I980*H980,2)</f>
        <v>0</v>
      </c>
      <c r="K980" s="219" t="s">
        <v>149</v>
      </c>
      <c r="L980" s="72"/>
      <c r="M980" s="224" t="s">
        <v>24</v>
      </c>
      <c r="N980" s="225" t="s">
        <v>44</v>
      </c>
      <c r="O980" s="47"/>
      <c r="P980" s="226">
        <f>O980*H980</f>
        <v>0</v>
      </c>
      <c r="Q980" s="226">
        <v>0.00016000000000000001</v>
      </c>
      <c r="R980" s="226">
        <f>Q980*H980</f>
        <v>0.041760000000000005</v>
      </c>
      <c r="S980" s="226">
        <v>0</v>
      </c>
      <c r="T980" s="227">
        <f>S980*H980</f>
        <v>0</v>
      </c>
      <c r="AR980" s="24" t="s">
        <v>230</v>
      </c>
      <c r="AT980" s="24" t="s">
        <v>145</v>
      </c>
      <c r="AU980" s="24" t="s">
        <v>83</v>
      </c>
      <c r="AY980" s="24" t="s">
        <v>143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24" t="s">
        <v>81</v>
      </c>
      <c r="BK980" s="228">
        <f>ROUND(I980*H980,2)</f>
        <v>0</v>
      </c>
      <c r="BL980" s="24" t="s">
        <v>230</v>
      </c>
      <c r="BM980" s="24" t="s">
        <v>885</v>
      </c>
    </row>
    <row r="981" s="11" customFormat="1">
      <c r="B981" s="229"/>
      <c r="C981" s="230"/>
      <c r="D981" s="231" t="s">
        <v>152</v>
      </c>
      <c r="E981" s="232" t="s">
        <v>24</v>
      </c>
      <c r="F981" s="233" t="s">
        <v>886</v>
      </c>
      <c r="G981" s="230"/>
      <c r="H981" s="232" t="s">
        <v>24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AT981" s="239" t="s">
        <v>152</v>
      </c>
      <c r="AU981" s="239" t="s">
        <v>83</v>
      </c>
      <c r="AV981" s="11" t="s">
        <v>81</v>
      </c>
      <c r="AW981" s="11" t="s">
        <v>37</v>
      </c>
      <c r="AX981" s="11" t="s">
        <v>73</v>
      </c>
      <c r="AY981" s="239" t="s">
        <v>143</v>
      </c>
    </row>
    <row r="982" s="12" customFormat="1">
      <c r="B982" s="240"/>
      <c r="C982" s="241"/>
      <c r="D982" s="231" t="s">
        <v>152</v>
      </c>
      <c r="E982" s="242" t="s">
        <v>24</v>
      </c>
      <c r="F982" s="243" t="s">
        <v>887</v>
      </c>
      <c r="G982" s="241"/>
      <c r="H982" s="244">
        <v>261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AT982" s="250" t="s">
        <v>152</v>
      </c>
      <c r="AU982" s="250" t="s">
        <v>83</v>
      </c>
      <c r="AV982" s="12" t="s">
        <v>83</v>
      </c>
      <c r="AW982" s="12" t="s">
        <v>37</v>
      </c>
      <c r="AX982" s="12" t="s">
        <v>73</v>
      </c>
      <c r="AY982" s="250" t="s">
        <v>143</v>
      </c>
    </row>
    <row r="983" s="13" customFormat="1">
      <c r="B983" s="251"/>
      <c r="C983" s="252"/>
      <c r="D983" s="231" t="s">
        <v>152</v>
      </c>
      <c r="E983" s="253" t="s">
        <v>24</v>
      </c>
      <c r="F983" s="254" t="s">
        <v>155</v>
      </c>
      <c r="G983" s="252"/>
      <c r="H983" s="255">
        <v>261</v>
      </c>
      <c r="I983" s="256"/>
      <c r="J983" s="252"/>
      <c r="K983" s="252"/>
      <c r="L983" s="257"/>
      <c r="M983" s="258"/>
      <c r="N983" s="259"/>
      <c r="O983" s="259"/>
      <c r="P983" s="259"/>
      <c r="Q983" s="259"/>
      <c r="R983" s="259"/>
      <c r="S983" s="259"/>
      <c r="T983" s="260"/>
      <c r="AT983" s="261" t="s">
        <v>152</v>
      </c>
      <c r="AU983" s="261" t="s">
        <v>83</v>
      </c>
      <c r="AV983" s="13" t="s">
        <v>150</v>
      </c>
      <c r="AW983" s="13" t="s">
        <v>37</v>
      </c>
      <c r="AX983" s="13" t="s">
        <v>81</v>
      </c>
      <c r="AY983" s="261" t="s">
        <v>143</v>
      </c>
    </row>
    <row r="984" s="1" customFormat="1" ht="25.5" customHeight="1">
      <c r="B984" s="46"/>
      <c r="C984" s="217" t="s">
        <v>888</v>
      </c>
      <c r="D984" s="217" t="s">
        <v>145</v>
      </c>
      <c r="E984" s="218" t="s">
        <v>889</v>
      </c>
      <c r="F984" s="219" t="s">
        <v>890</v>
      </c>
      <c r="G984" s="220" t="s">
        <v>891</v>
      </c>
      <c r="H984" s="221">
        <v>1</v>
      </c>
      <c r="I984" s="222"/>
      <c r="J984" s="223">
        <f>ROUND(I984*H984,2)</f>
        <v>0</v>
      </c>
      <c r="K984" s="219" t="s">
        <v>24</v>
      </c>
      <c r="L984" s="72"/>
      <c r="M984" s="224" t="s">
        <v>24</v>
      </c>
      <c r="N984" s="225" t="s">
        <v>44</v>
      </c>
      <c r="O984" s="47"/>
      <c r="P984" s="226">
        <f>O984*H984</f>
        <v>0</v>
      </c>
      <c r="Q984" s="226">
        <v>0</v>
      </c>
      <c r="R984" s="226">
        <f>Q984*H984</f>
        <v>0</v>
      </c>
      <c r="S984" s="226">
        <v>0</v>
      </c>
      <c r="T984" s="227">
        <f>S984*H984</f>
        <v>0</v>
      </c>
      <c r="AR984" s="24" t="s">
        <v>230</v>
      </c>
      <c r="AT984" s="24" t="s">
        <v>145</v>
      </c>
      <c r="AU984" s="24" t="s">
        <v>83</v>
      </c>
      <c r="AY984" s="24" t="s">
        <v>143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24" t="s">
        <v>81</v>
      </c>
      <c r="BK984" s="228">
        <f>ROUND(I984*H984,2)</f>
        <v>0</v>
      </c>
      <c r="BL984" s="24" t="s">
        <v>230</v>
      </c>
      <c r="BM984" s="24" t="s">
        <v>892</v>
      </c>
    </row>
    <row r="985" s="10" customFormat="1" ht="29.88" customHeight="1">
      <c r="B985" s="201"/>
      <c r="C985" s="202"/>
      <c r="D985" s="203" t="s">
        <v>72</v>
      </c>
      <c r="E985" s="215" t="s">
        <v>893</v>
      </c>
      <c r="F985" s="215" t="s">
        <v>894</v>
      </c>
      <c r="G985" s="202"/>
      <c r="H985" s="202"/>
      <c r="I985" s="205"/>
      <c r="J985" s="216">
        <f>BK985</f>
        <v>0</v>
      </c>
      <c r="K985" s="202"/>
      <c r="L985" s="207"/>
      <c r="M985" s="208"/>
      <c r="N985" s="209"/>
      <c r="O985" s="209"/>
      <c r="P985" s="210">
        <f>SUM(P986:P987)</f>
        <v>0</v>
      </c>
      <c r="Q985" s="209"/>
      <c r="R985" s="210">
        <f>SUM(R986:R987)</f>
        <v>0</v>
      </c>
      <c r="S985" s="209"/>
      <c r="T985" s="211">
        <f>SUM(T986:T987)</f>
        <v>0.46000000000000002</v>
      </c>
      <c r="AR985" s="212" t="s">
        <v>83</v>
      </c>
      <c r="AT985" s="213" t="s">
        <v>72</v>
      </c>
      <c r="AU985" s="213" t="s">
        <v>81</v>
      </c>
      <c r="AY985" s="212" t="s">
        <v>143</v>
      </c>
      <c r="BK985" s="214">
        <f>SUM(BK986:BK987)</f>
        <v>0</v>
      </c>
    </row>
    <row r="986" s="1" customFormat="1" ht="16.5" customHeight="1">
      <c r="B986" s="46"/>
      <c r="C986" s="217" t="s">
        <v>895</v>
      </c>
      <c r="D986" s="217" t="s">
        <v>145</v>
      </c>
      <c r="E986" s="218" t="s">
        <v>896</v>
      </c>
      <c r="F986" s="219" t="s">
        <v>897</v>
      </c>
      <c r="G986" s="220" t="s">
        <v>148</v>
      </c>
      <c r="H986" s="221">
        <v>46</v>
      </c>
      <c r="I986" s="222"/>
      <c r="J986" s="223">
        <f>ROUND(I986*H986,2)</f>
        <v>0</v>
      </c>
      <c r="K986" s="219" t="s">
        <v>149</v>
      </c>
      <c r="L986" s="72"/>
      <c r="M986" s="224" t="s">
        <v>24</v>
      </c>
      <c r="N986" s="225" t="s">
        <v>44</v>
      </c>
      <c r="O986" s="47"/>
      <c r="P986" s="226">
        <f>O986*H986</f>
        <v>0</v>
      </c>
      <c r="Q986" s="226">
        <v>0</v>
      </c>
      <c r="R986" s="226">
        <f>Q986*H986</f>
        <v>0</v>
      </c>
      <c r="S986" s="226">
        <v>0.01</v>
      </c>
      <c r="T986" s="227">
        <f>S986*H986</f>
        <v>0.46000000000000002</v>
      </c>
      <c r="AR986" s="24" t="s">
        <v>230</v>
      </c>
      <c r="AT986" s="24" t="s">
        <v>145</v>
      </c>
      <c r="AU986" s="24" t="s">
        <v>83</v>
      </c>
      <c r="AY986" s="24" t="s">
        <v>143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24" t="s">
        <v>81</v>
      </c>
      <c r="BK986" s="228">
        <f>ROUND(I986*H986,2)</f>
        <v>0</v>
      </c>
      <c r="BL986" s="24" t="s">
        <v>230</v>
      </c>
      <c r="BM986" s="24" t="s">
        <v>898</v>
      </c>
    </row>
    <row r="987" s="12" customFormat="1">
      <c r="B987" s="240"/>
      <c r="C987" s="241"/>
      <c r="D987" s="231" t="s">
        <v>152</v>
      </c>
      <c r="E987" s="242" t="s">
        <v>24</v>
      </c>
      <c r="F987" s="243" t="s">
        <v>899</v>
      </c>
      <c r="G987" s="241"/>
      <c r="H987" s="244">
        <v>46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AT987" s="250" t="s">
        <v>152</v>
      </c>
      <c r="AU987" s="250" t="s">
        <v>83</v>
      </c>
      <c r="AV987" s="12" t="s">
        <v>83</v>
      </c>
      <c r="AW987" s="12" t="s">
        <v>37</v>
      </c>
      <c r="AX987" s="12" t="s">
        <v>81</v>
      </c>
      <c r="AY987" s="250" t="s">
        <v>143</v>
      </c>
    </row>
    <row r="988" s="10" customFormat="1" ht="29.88" customHeight="1">
      <c r="B988" s="201"/>
      <c r="C988" s="202"/>
      <c r="D988" s="203" t="s">
        <v>72</v>
      </c>
      <c r="E988" s="215" t="s">
        <v>900</v>
      </c>
      <c r="F988" s="215" t="s">
        <v>901</v>
      </c>
      <c r="G988" s="202"/>
      <c r="H988" s="202"/>
      <c r="I988" s="205"/>
      <c r="J988" s="216">
        <f>BK988</f>
        <v>0</v>
      </c>
      <c r="K988" s="202"/>
      <c r="L988" s="207"/>
      <c r="M988" s="208"/>
      <c r="N988" s="209"/>
      <c r="O988" s="209"/>
      <c r="P988" s="210">
        <f>SUM(P989:P1007)</f>
        <v>0</v>
      </c>
      <c r="Q988" s="209"/>
      <c r="R988" s="210">
        <f>SUM(R989:R1007)</f>
        <v>6.6104499999999993</v>
      </c>
      <c r="S988" s="209"/>
      <c r="T988" s="211">
        <f>SUM(T989:T1007)</f>
        <v>0</v>
      </c>
      <c r="AR988" s="212" t="s">
        <v>83</v>
      </c>
      <c r="AT988" s="213" t="s">
        <v>72</v>
      </c>
      <c r="AU988" s="213" t="s">
        <v>81</v>
      </c>
      <c r="AY988" s="212" t="s">
        <v>143</v>
      </c>
      <c r="BK988" s="214">
        <f>SUM(BK989:BK1007)</f>
        <v>0</v>
      </c>
    </row>
    <row r="989" s="1" customFormat="1" ht="25.5" customHeight="1">
      <c r="B989" s="46"/>
      <c r="C989" s="217" t="s">
        <v>902</v>
      </c>
      <c r="D989" s="217" t="s">
        <v>145</v>
      </c>
      <c r="E989" s="218" t="s">
        <v>903</v>
      </c>
      <c r="F989" s="219" t="s">
        <v>904</v>
      </c>
      <c r="G989" s="220" t="s">
        <v>148</v>
      </c>
      <c r="H989" s="221">
        <v>1187</v>
      </c>
      <c r="I989" s="222"/>
      <c r="J989" s="223">
        <f>ROUND(I989*H989,2)</f>
        <v>0</v>
      </c>
      <c r="K989" s="219" t="s">
        <v>24</v>
      </c>
      <c r="L989" s="72"/>
      <c r="M989" s="224" t="s">
        <v>24</v>
      </c>
      <c r="N989" s="225" t="s">
        <v>44</v>
      </c>
      <c r="O989" s="47"/>
      <c r="P989" s="226">
        <f>O989*H989</f>
        <v>0</v>
      </c>
      <c r="Q989" s="226">
        <v>0</v>
      </c>
      <c r="R989" s="226">
        <f>Q989*H989</f>
        <v>0</v>
      </c>
      <c r="S989" s="226">
        <v>0</v>
      </c>
      <c r="T989" s="227">
        <f>S989*H989</f>
        <v>0</v>
      </c>
      <c r="AR989" s="24" t="s">
        <v>230</v>
      </c>
      <c r="AT989" s="24" t="s">
        <v>145</v>
      </c>
      <c r="AU989" s="24" t="s">
        <v>83</v>
      </c>
      <c r="AY989" s="24" t="s">
        <v>143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24" t="s">
        <v>81</v>
      </c>
      <c r="BK989" s="228">
        <f>ROUND(I989*H989,2)</f>
        <v>0</v>
      </c>
      <c r="BL989" s="24" t="s">
        <v>230</v>
      </c>
      <c r="BM989" s="24" t="s">
        <v>905</v>
      </c>
    </row>
    <row r="990" s="11" customFormat="1">
      <c r="B990" s="229"/>
      <c r="C990" s="230"/>
      <c r="D990" s="231" t="s">
        <v>152</v>
      </c>
      <c r="E990" s="232" t="s">
        <v>24</v>
      </c>
      <c r="F990" s="233" t="s">
        <v>906</v>
      </c>
      <c r="G990" s="230"/>
      <c r="H990" s="232" t="s">
        <v>24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AT990" s="239" t="s">
        <v>152</v>
      </c>
      <c r="AU990" s="239" t="s">
        <v>83</v>
      </c>
      <c r="AV990" s="11" t="s">
        <v>81</v>
      </c>
      <c r="AW990" s="11" t="s">
        <v>37</v>
      </c>
      <c r="AX990" s="11" t="s">
        <v>73</v>
      </c>
      <c r="AY990" s="239" t="s">
        <v>143</v>
      </c>
    </row>
    <row r="991" s="12" customFormat="1">
      <c r="B991" s="240"/>
      <c r="C991" s="241"/>
      <c r="D991" s="231" t="s">
        <v>152</v>
      </c>
      <c r="E991" s="242" t="s">
        <v>24</v>
      </c>
      <c r="F991" s="243" t="s">
        <v>907</v>
      </c>
      <c r="G991" s="241"/>
      <c r="H991" s="244">
        <v>1141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AT991" s="250" t="s">
        <v>152</v>
      </c>
      <c r="AU991" s="250" t="s">
        <v>83</v>
      </c>
      <c r="AV991" s="12" t="s">
        <v>83</v>
      </c>
      <c r="AW991" s="12" t="s">
        <v>37</v>
      </c>
      <c r="AX991" s="12" t="s">
        <v>73</v>
      </c>
      <c r="AY991" s="250" t="s">
        <v>143</v>
      </c>
    </row>
    <row r="992" s="12" customFormat="1">
      <c r="B992" s="240"/>
      <c r="C992" s="241"/>
      <c r="D992" s="231" t="s">
        <v>152</v>
      </c>
      <c r="E992" s="242" t="s">
        <v>24</v>
      </c>
      <c r="F992" s="243" t="s">
        <v>750</v>
      </c>
      <c r="G992" s="241"/>
      <c r="H992" s="244">
        <v>46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AT992" s="250" t="s">
        <v>152</v>
      </c>
      <c r="AU992" s="250" t="s">
        <v>83</v>
      </c>
      <c r="AV992" s="12" t="s">
        <v>83</v>
      </c>
      <c r="AW992" s="12" t="s">
        <v>37</v>
      </c>
      <c r="AX992" s="12" t="s">
        <v>73</v>
      </c>
      <c r="AY992" s="250" t="s">
        <v>143</v>
      </c>
    </row>
    <row r="993" s="13" customFormat="1">
      <c r="B993" s="251"/>
      <c r="C993" s="252"/>
      <c r="D993" s="231" t="s">
        <v>152</v>
      </c>
      <c r="E993" s="253" t="s">
        <v>24</v>
      </c>
      <c r="F993" s="254" t="s">
        <v>155</v>
      </c>
      <c r="G993" s="252"/>
      <c r="H993" s="255">
        <v>1187</v>
      </c>
      <c r="I993" s="256"/>
      <c r="J993" s="252"/>
      <c r="K993" s="252"/>
      <c r="L993" s="257"/>
      <c r="M993" s="258"/>
      <c r="N993" s="259"/>
      <c r="O993" s="259"/>
      <c r="P993" s="259"/>
      <c r="Q993" s="259"/>
      <c r="R993" s="259"/>
      <c r="S993" s="259"/>
      <c r="T993" s="260"/>
      <c r="AT993" s="261" t="s">
        <v>152</v>
      </c>
      <c r="AU993" s="261" t="s">
        <v>83</v>
      </c>
      <c r="AV993" s="13" t="s">
        <v>150</v>
      </c>
      <c r="AW993" s="13" t="s">
        <v>37</v>
      </c>
      <c r="AX993" s="13" t="s">
        <v>81</v>
      </c>
      <c r="AY993" s="261" t="s">
        <v>143</v>
      </c>
    </row>
    <row r="994" s="1" customFormat="1" ht="16.5" customHeight="1">
      <c r="B994" s="46"/>
      <c r="C994" s="262" t="s">
        <v>908</v>
      </c>
      <c r="D994" s="262" t="s">
        <v>235</v>
      </c>
      <c r="E994" s="263" t="s">
        <v>909</v>
      </c>
      <c r="F994" s="264" t="s">
        <v>910</v>
      </c>
      <c r="G994" s="265" t="s">
        <v>148</v>
      </c>
      <c r="H994" s="266">
        <v>1255.0999999999999</v>
      </c>
      <c r="I994" s="267"/>
      <c r="J994" s="268">
        <f>ROUND(I994*H994,2)</f>
        <v>0</v>
      </c>
      <c r="K994" s="264" t="s">
        <v>525</v>
      </c>
      <c r="L994" s="269"/>
      <c r="M994" s="270" t="s">
        <v>24</v>
      </c>
      <c r="N994" s="271" t="s">
        <v>44</v>
      </c>
      <c r="O994" s="47"/>
      <c r="P994" s="226">
        <f>O994*H994</f>
        <v>0</v>
      </c>
      <c r="Q994" s="226">
        <v>0.0048999999999999998</v>
      </c>
      <c r="R994" s="226">
        <f>Q994*H994</f>
        <v>6.149989999999999</v>
      </c>
      <c r="S994" s="226">
        <v>0</v>
      </c>
      <c r="T994" s="227">
        <f>S994*H994</f>
        <v>0</v>
      </c>
      <c r="AR994" s="24" t="s">
        <v>323</v>
      </c>
      <c r="AT994" s="24" t="s">
        <v>235</v>
      </c>
      <c r="AU994" s="24" t="s">
        <v>83</v>
      </c>
      <c r="AY994" s="24" t="s">
        <v>143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24" t="s">
        <v>81</v>
      </c>
      <c r="BK994" s="228">
        <f>ROUND(I994*H994,2)</f>
        <v>0</v>
      </c>
      <c r="BL994" s="24" t="s">
        <v>230</v>
      </c>
      <c r="BM994" s="24" t="s">
        <v>911</v>
      </c>
    </row>
    <row r="995" s="1" customFormat="1">
      <c r="B995" s="46"/>
      <c r="C995" s="74"/>
      <c r="D995" s="231" t="s">
        <v>296</v>
      </c>
      <c r="E995" s="74"/>
      <c r="F995" s="272" t="s">
        <v>912</v>
      </c>
      <c r="G995" s="74"/>
      <c r="H995" s="74"/>
      <c r="I995" s="187"/>
      <c r="J995" s="74"/>
      <c r="K995" s="74"/>
      <c r="L995" s="72"/>
      <c r="M995" s="273"/>
      <c r="N995" s="47"/>
      <c r="O995" s="47"/>
      <c r="P995" s="47"/>
      <c r="Q995" s="47"/>
      <c r="R995" s="47"/>
      <c r="S995" s="47"/>
      <c r="T995" s="95"/>
      <c r="AT995" s="24" t="s">
        <v>296</v>
      </c>
      <c r="AU995" s="24" t="s">
        <v>83</v>
      </c>
    </row>
    <row r="996" s="11" customFormat="1">
      <c r="B996" s="229"/>
      <c r="C996" s="230"/>
      <c r="D996" s="231" t="s">
        <v>152</v>
      </c>
      <c r="E996" s="232" t="s">
        <v>24</v>
      </c>
      <c r="F996" s="233" t="s">
        <v>913</v>
      </c>
      <c r="G996" s="230"/>
      <c r="H996" s="232" t="s">
        <v>24</v>
      </c>
      <c r="I996" s="234"/>
      <c r="J996" s="230"/>
      <c r="K996" s="230"/>
      <c r="L996" s="235"/>
      <c r="M996" s="236"/>
      <c r="N996" s="237"/>
      <c r="O996" s="237"/>
      <c r="P996" s="237"/>
      <c r="Q996" s="237"/>
      <c r="R996" s="237"/>
      <c r="S996" s="237"/>
      <c r="T996" s="238"/>
      <c r="AT996" s="239" t="s">
        <v>152</v>
      </c>
      <c r="AU996" s="239" t="s">
        <v>83</v>
      </c>
      <c r="AV996" s="11" t="s">
        <v>81</v>
      </c>
      <c r="AW996" s="11" t="s">
        <v>37</v>
      </c>
      <c r="AX996" s="11" t="s">
        <v>73</v>
      </c>
      <c r="AY996" s="239" t="s">
        <v>143</v>
      </c>
    </row>
    <row r="997" s="12" customFormat="1">
      <c r="B997" s="240"/>
      <c r="C997" s="241"/>
      <c r="D997" s="231" t="s">
        <v>152</v>
      </c>
      <c r="E997" s="242" t="s">
        <v>24</v>
      </c>
      <c r="F997" s="243" t="s">
        <v>914</v>
      </c>
      <c r="G997" s="241"/>
      <c r="H997" s="244">
        <v>1255.0999999999999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AT997" s="250" t="s">
        <v>152</v>
      </c>
      <c r="AU997" s="250" t="s">
        <v>83</v>
      </c>
      <c r="AV997" s="12" t="s">
        <v>83</v>
      </c>
      <c r="AW997" s="12" t="s">
        <v>37</v>
      </c>
      <c r="AX997" s="12" t="s">
        <v>73</v>
      </c>
      <c r="AY997" s="250" t="s">
        <v>143</v>
      </c>
    </row>
    <row r="998" s="13" customFormat="1">
      <c r="B998" s="251"/>
      <c r="C998" s="252"/>
      <c r="D998" s="231" t="s">
        <v>152</v>
      </c>
      <c r="E998" s="253" t="s">
        <v>24</v>
      </c>
      <c r="F998" s="254" t="s">
        <v>155</v>
      </c>
      <c r="G998" s="252"/>
      <c r="H998" s="255">
        <v>1255.0999999999999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AT998" s="261" t="s">
        <v>152</v>
      </c>
      <c r="AU998" s="261" t="s">
        <v>83</v>
      </c>
      <c r="AV998" s="13" t="s">
        <v>150</v>
      </c>
      <c r="AW998" s="13" t="s">
        <v>37</v>
      </c>
      <c r="AX998" s="13" t="s">
        <v>81</v>
      </c>
      <c r="AY998" s="261" t="s">
        <v>143</v>
      </c>
    </row>
    <row r="999" s="1" customFormat="1" ht="16.5" customHeight="1">
      <c r="B999" s="46"/>
      <c r="C999" s="262" t="s">
        <v>915</v>
      </c>
      <c r="D999" s="262" t="s">
        <v>235</v>
      </c>
      <c r="E999" s="263" t="s">
        <v>916</v>
      </c>
      <c r="F999" s="264" t="s">
        <v>917</v>
      </c>
      <c r="G999" s="265" t="s">
        <v>148</v>
      </c>
      <c r="H999" s="266">
        <v>50.600000000000001</v>
      </c>
      <c r="I999" s="267"/>
      <c r="J999" s="268">
        <f>ROUND(I999*H999,2)</f>
        <v>0</v>
      </c>
      <c r="K999" s="264" t="s">
        <v>525</v>
      </c>
      <c r="L999" s="269"/>
      <c r="M999" s="270" t="s">
        <v>24</v>
      </c>
      <c r="N999" s="271" t="s">
        <v>44</v>
      </c>
      <c r="O999" s="47"/>
      <c r="P999" s="226">
        <f>O999*H999</f>
        <v>0</v>
      </c>
      <c r="Q999" s="226">
        <v>0.0055999999999999999</v>
      </c>
      <c r="R999" s="226">
        <f>Q999*H999</f>
        <v>0.28336</v>
      </c>
      <c r="S999" s="226">
        <v>0</v>
      </c>
      <c r="T999" s="227">
        <f>S999*H999</f>
        <v>0</v>
      </c>
      <c r="AR999" s="24" t="s">
        <v>323</v>
      </c>
      <c r="AT999" s="24" t="s">
        <v>235</v>
      </c>
      <c r="AU999" s="24" t="s">
        <v>83</v>
      </c>
      <c r="AY999" s="24" t="s">
        <v>143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24" t="s">
        <v>81</v>
      </c>
      <c r="BK999" s="228">
        <f>ROUND(I999*H999,2)</f>
        <v>0</v>
      </c>
      <c r="BL999" s="24" t="s">
        <v>230</v>
      </c>
      <c r="BM999" s="24" t="s">
        <v>918</v>
      </c>
    </row>
    <row r="1000" s="1" customFormat="1">
      <c r="B1000" s="46"/>
      <c r="C1000" s="74"/>
      <c r="D1000" s="231" t="s">
        <v>296</v>
      </c>
      <c r="E1000" s="74"/>
      <c r="F1000" s="272" t="s">
        <v>919</v>
      </c>
      <c r="G1000" s="74"/>
      <c r="H1000" s="74"/>
      <c r="I1000" s="187"/>
      <c r="J1000" s="74"/>
      <c r="K1000" s="74"/>
      <c r="L1000" s="72"/>
      <c r="M1000" s="273"/>
      <c r="N1000" s="47"/>
      <c r="O1000" s="47"/>
      <c r="P1000" s="47"/>
      <c r="Q1000" s="47"/>
      <c r="R1000" s="47"/>
      <c r="S1000" s="47"/>
      <c r="T1000" s="95"/>
      <c r="AT1000" s="24" t="s">
        <v>296</v>
      </c>
      <c r="AU1000" s="24" t="s">
        <v>83</v>
      </c>
    </row>
    <row r="1001" s="12" customFormat="1">
      <c r="B1001" s="240"/>
      <c r="C1001" s="241"/>
      <c r="D1001" s="231" t="s">
        <v>152</v>
      </c>
      <c r="E1001" s="242" t="s">
        <v>24</v>
      </c>
      <c r="F1001" s="243" t="s">
        <v>920</v>
      </c>
      <c r="G1001" s="241"/>
      <c r="H1001" s="244">
        <v>50.600000000000001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AT1001" s="250" t="s">
        <v>152</v>
      </c>
      <c r="AU1001" s="250" t="s">
        <v>83</v>
      </c>
      <c r="AV1001" s="12" t="s">
        <v>83</v>
      </c>
      <c r="AW1001" s="12" t="s">
        <v>37</v>
      </c>
      <c r="AX1001" s="12" t="s">
        <v>81</v>
      </c>
      <c r="AY1001" s="250" t="s">
        <v>143</v>
      </c>
    </row>
    <row r="1002" s="1" customFormat="1" ht="16.5" customHeight="1">
      <c r="B1002" s="46"/>
      <c r="C1002" s="262" t="s">
        <v>921</v>
      </c>
      <c r="D1002" s="262" t="s">
        <v>235</v>
      </c>
      <c r="E1002" s="263" t="s">
        <v>922</v>
      </c>
      <c r="F1002" s="264" t="s">
        <v>923</v>
      </c>
      <c r="G1002" s="265" t="s">
        <v>148</v>
      </c>
      <c r="H1002" s="266">
        <v>50.600000000000001</v>
      </c>
      <c r="I1002" s="267"/>
      <c r="J1002" s="268">
        <f>ROUND(I1002*H1002,2)</f>
        <v>0</v>
      </c>
      <c r="K1002" s="264" t="s">
        <v>149</v>
      </c>
      <c r="L1002" s="269"/>
      <c r="M1002" s="270" t="s">
        <v>24</v>
      </c>
      <c r="N1002" s="271" t="s">
        <v>44</v>
      </c>
      <c r="O1002" s="47"/>
      <c r="P1002" s="226">
        <f>O1002*H1002</f>
        <v>0</v>
      </c>
      <c r="Q1002" s="226">
        <v>0.0035000000000000001</v>
      </c>
      <c r="R1002" s="226">
        <f>Q1002*H1002</f>
        <v>0.17710000000000001</v>
      </c>
      <c r="S1002" s="226">
        <v>0</v>
      </c>
      <c r="T1002" s="227">
        <f>S1002*H1002</f>
        <v>0</v>
      </c>
      <c r="AR1002" s="24" t="s">
        <v>323</v>
      </c>
      <c r="AT1002" s="24" t="s">
        <v>235</v>
      </c>
      <c r="AU1002" s="24" t="s">
        <v>83</v>
      </c>
      <c r="AY1002" s="24" t="s">
        <v>143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24" t="s">
        <v>81</v>
      </c>
      <c r="BK1002" s="228">
        <f>ROUND(I1002*H1002,2)</f>
        <v>0</v>
      </c>
      <c r="BL1002" s="24" t="s">
        <v>230</v>
      </c>
      <c r="BM1002" s="24" t="s">
        <v>924</v>
      </c>
    </row>
    <row r="1003" s="1" customFormat="1">
      <c r="B1003" s="46"/>
      <c r="C1003" s="74"/>
      <c r="D1003" s="231" t="s">
        <v>296</v>
      </c>
      <c r="E1003" s="74"/>
      <c r="F1003" s="272" t="s">
        <v>925</v>
      </c>
      <c r="G1003" s="74"/>
      <c r="H1003" s="74"/>
      <c r="I1003" s="187"/>
      <c r="J1003" s="74"/>
      <c r="K1003" s="74"/>
      <c r="L1003" s="72"/>
      <c r="M1003" s="273"/>
      <c r="N1003" s="47"/>
      <c r="O1003" s="47"/>
      <c r="P1003" s="47"/>
      <c r="Q1003" s="47"/>
      <c r="R1003" s="47"/>
      <c r="S1003" s="47"/>
      <c r="T1003" s="95"/>
      <c r="AT1003" s="24" t="s">
        <v>296</v>
      </c>
      <c r="AU1003" s="24" t="s">
        <v>83</v>
      </c>
    </row>
    <row r="1004" s="12" customFormat="1">
      <c r="B1004" s="240"/>
      <c r="C1004" s="241"/>
      <c r="D1004" s="231" t="s">
        <v>152</v>
      </c>
      <c r="E1004" s="242" t="s">
        <v>24</v>
      </c>
      <c r="F1004" s="243" t="s">
        <v>920</v>
      </c>
      <c r="G1004" s="241"/>
      <c r="H1004" s="244">
        <v>50.600000000000001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AT1004" s="250" t="s">
        <v>152</v>
      </c>
      <c r="AU1004" s="250" t="s">
        <v>83</v>
      </c>
      <c r="AV1004" s="12" t="s">
        <v>83</v>
      </c>
      <c r="AW1004" s="12" t="s">
        <v>37</v>
      </c>
      <c r="AX1004" s="12" t="s">
        <v>81</v>
      </c>
      <c r="AY1004" s="250" t="s">
        <v>143</v>
      </c>
    </row>
    <row r="1005" s="1" customFormat="1" ht="16.5" customHeight="1">
      <c r="B1005" s="46"/>
      <c r="C1005" s="217" t="s">
        <v>926</v>
      </c>
      <c r="D1005" s="217" t="s">
        <v>145</v>
      </c>
      <c r="E1005" s="218" t="s">
        <v>927</v>
      </c>
      <c r="F1005" s="219" t="s">
        <v>928</v>
      </c>
      <c r="G1005" s="220" t="s">
        <v>148</v>
      </c>
      <c r="H1005" s="221">
        <v>60</v>
      </c>
      <c r="I1005" s="222"/>
      <c r="J1005" s="223">
        <f>ROUND(I1005*H1005,2)</f>
        <v>0</v>
      </c>
      <c r="K1005" s="219" t="s">
        <v>24</v>
      </c>
      <c r="L1005" s="72"/>
      <c r="M1005" s="224" t="s">
        <v>24</v>
      </c>
      <c r="N1005" s="225" t="s">
        <v>44</v>
      </c>
      <c r="O1005" s="47"/>
      <c r="P1005" s="226">
        <f>O1005*H1005</f>
        <v>0</v>
      </c>
      <c r="Q1005" s="226">
        <v>0</v>
      </c>
      <c r="R1005" s="226">
        <f>Q1005*H1005</f>
        <v>0</v>
      </c>
      <c r="S1005" s="226">
        <v>0</v>
      </c>
      <c r="T1005" s="227">
        <f>S1005*H1005</f>
        <v>0</v>
      </c>
      <c r="AR1005" s="24" t="s">
        <v>230</v>
      </c>
      <c r="AT1005" s="24" t="s">
        <v>145</v>
      </c>
      <c r="AU1005" s="24" t="s">
        <v>83</v>
      </c>
      <c r="AY1005" s="24" t="s">
        <v>143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24" t="s">
        <v>81</v>
      </c>
      <c r="BK1005" s="228">
        <f>ROUND(I1005*H1005,2)</f>
        <v>0</v>
      </c>
      <c r="BL1005" s="24" t="s">
        <v>230</v>
      </c>
      <c r="BM1005" s="24" t="s">
        <v>929</v>
      </c>
    </row>
    <row r="1006" s="12" customFormat="1">
      <c r="B1006" s="240"/>
      <c r="C1006" s="241"/>
      <c r="D1006" s="231" t="s">
        <v>152</v>
      </c>
      <c r="E1006" s="242" t="s">
        <v>24</v>
      </c>
      <c r="F1006" s="243" t="s">
        <v>930</v>
      </c>
      <c r="G1006" s="241"/>
      <c r="H1006" s="244">
        <v>60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AT1006" s="250" t="s">
        <v>152</v>
      </c>
      <c r="AU1006" s="250" t="s">
        <v>83</v>
      </c>
      <c r="AV1006" s="12" t="s">
        <v>83</v>
      </c>
      <c r="AW1006" s="12" t="s">
        <v>37</v>
      </c>
      <c r="AX1006" s="12" t="s">
        <v>81</v>
      </c>
      <c r="AY1006" s="250" t="s">
        <v>143</v>
      </c>
    </row>
    <row r="1007" s="1" customFormat="1" ht="16.5" customHeight="1">
      <c r="B1007" s="46"/>
      <c r="C1007" s="217" t="s">
        <v>931</v>
      </c>
      <c r="D1007" s="217" t="s">
        <v>145</v>
      </c>
      <c r="E1007" s="218" t="s">
        <v>932</v>
      </c>
      <c r="F1007" s="219" t="s">
        <v>933</v>
      </c>
      <c r="G1007" s="220" t="s">
        <v>891</v>
      </c>
      <c r="H1007" s="221">
        <v>1</v>
      </c>
      <c r="I1007" s="222"/>
      <c r="J1007" s="223">
        <f>ROUND(I1007*H1007,2)</f>
        <v>0</v>
      </c>
      <c r="K1007" s="219" t="s">
        <v>24</v>
      </c>
      <c r="L1007" s="72"/>
      <c r="M1007" s="224" t="s">
        <v>24</v>
      </c>
      <c r="N1007" s="225" t="s">
        <v>44</v>
      </c>
      <c r="O1007" s="47"/>
      <c r="P1007" s="226">
        <f>O1007*H1007</f>
        <v>0</v>
      </c>
      <c r="Q1007" s="226">
        <v>0</v>
      </c>
      <c r="R1007" s="226">
        <f>Q1007*H1007</f>
        <v>0</v>
      </c>
      <c r="S1007" s="226">
        <v>0</v>
      </c>
      <c r="T1007" s="227">
        <f>S1007*H1007</f>
        <v>0</v>
      </c>
      <c r="AR1007" s="24" t="s">
        <v>230</v>
      </c>
      <c r="AT1007" s="24" t="s">
        <v>145</v>
      </c>
      <c r="AU1007" s="24" t="s">
        <v>83</v>
      </c>
      <c r="AY1007" s="24" t="s">
        <v>143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24" t="s">
        <v>81</v>
      </c>
      <c r="BK1007" s="228">
        <f>ROUND(I1007*H1007,2)</f>
        <v>0</v>
      </c>
      <c r="BL1007" s="24" t="s">
        <v>230</v>
      </c>
      <c r="BM1007" s="24" t="s">
        <v>934</v>
      </c>
    </row>
    <row r="1008" s="10" customFormat="1" ht="29.88" customHeight="1">
      <c r="B1008" s="201"/>
      <c r="C1008" s="202"/>
      <c r="D1008" s="203" t="s">
        <v>72</v>
      </c>
      <c r="E1008" s="215" t="s">
        <v>935</v>
      </c>
      <c r="F1008" s="215" t="s">
        <v>936</v>
      </c>
      <c r="G1008" s="202"/>
      <c r="H1008" s="202"/>
      <c r="I1008" s="205"/>
      <c r="J1008" s="216">
        <f>BK1008</f>
        <v>0</v>
      </c>
      <c r="K1008" s="202"/>
      <c r="L1008" s="207"/>
      <c r="M1008" s="208"/>
      <c r="N1008" s="209"/>
      <c r="O1008" s="209"/>
      <c r="P1008" s="210">
        <f>SUM(P1009:P1024)</f>
        <v>0</v>
      </c>
      <c r="Q1008" s="209"/>
      <c r="R1008" s="210">
        <f>SUM(R1009:R1024)</f>
        <v>0.61938036000000007</v>
      </c>
      <c r="S1008" s="209"/>
      <c r="T1008" s="211">
        <f>SUM(T1009:T1024)</f>
        <v>1.012</v>
      </c>
      <c r="AR1008" s="212" t="s">
        <v>83</v>
      </c>
      <c r="AT1008" s="213" t="s">
        <v>72</v>
      </c>
      <c r="AU1008" s="213" t="s">
        <v>81</v>
      </c>
      <c r="AY1008" s="212" t="s">
        <v>143</v>
      </c>
      <c r="BK1008" s="214">
        <f>SUM(BK1009:BK1024)</f>
        <v>0</v>
      </c>
    </row>
    <row r="1009" s="1" customFormat="1" ht="38.25" customHeight="1">
      <c r="B1009" s="46"/>
      <c r="C1009" s="217" t="s">
        <v>937</v>
      </c>
      <c r="D1009" s="217" t="s">
        <v>145</v>
      </c>
      <c r="E1009" s="218" t="s">
        <v>938</v>
      </c>
      <c r="F1009" s="219" t="s">
        <v>939</v>
      </c>
      <c r="G1009" s="220" t="s">
        <v>148</v>
      </c>
      <c r="H1009" s="221">
        <v>156.59999999999999</v>
      </c>
      <c r="I1009" s="222"/>
      <c r="J1009" s="223">
        <f>ROUND(I1009*H1009,2)</f>
        <v>0</v>
      </c>
      <c r="K1009" s="219" t="s">
        <v>24</v>
      </c>
      <c r="L1009" s="72"/>
      <c r="M1009" s="224" t="s">
        <v>24</v>
      </c>
      <c r="N1009" s="225" t="s">
        <v>44</v>
      </c>
      <c r="O1009" s="47"/>
      <c r="P1009" s="226">
        <f>O1009*H1009</f>
        <v>0</v>
      </c>
      <c r="Q1009" s="226">
        <v>0</v>
      </c>
      <c r="R1009" s="226">
        <f>Q1009*H1009</f>
        <v>0</v>
      </c>
      <c r="S1009" s="226">
        <v>0</v>
      </c>
      <c r="T1009" s="227">
        <f>S1009*H1009</f>
        <v>0</v>
      </c>
      <c r="AR1009" s="24" t="s">
        <v>230</v>
      </c>
      <c r="AT1009" s="24" t="s">
        <v>145</v>
      </c>
      <c r="AU1009" s="24" t="s">
        <v>83</v>
      </c>
      <c r="AY1009" s="24" t="s">
        <v>143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24" t="s">
        <v>81</v>
      </c>
      <c r="BK1009" s="228">
        <f>ROUND(I1009*H1009,2)</f>
        <v>0</v>
      </c>
      <c r="BL1009" s="24" t="s">
        <v>230</v>
      </c>
      <c r="BM1009" s="24" t="s">
        <v>940</v>
      </c>
    </row>
    <row r="1010" s="11" customFormat="1">
      <c r="B1010" s="229"/>
      <c r="C1010" s="230"/>
      <c r="D1010" s="231" t="s">
        <v>152</v>
      </c>
      <c r="E1010" s="232" t="s">
        <v>24</v>
      </c>
      <c r="F1010" s="233" t="s">
        <v>941</v>
      </c>
      <c r="G1010" s="230"/>
      <c r="H1010" s="232" t="s">
        <v>24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AT1010" s="239" t="s">
        <v>152</v>
      </c>
      <c r="AU1010" s="239" t="s">
        <v>83</v>
      </c>
      <c r="AV1010" s="11" t="s">
        <v>81</v>
      </c>
      <c r="AW1010" s="11" t="s">
        <v>37</v>
      </c>
      <c r="AX1010" s="11" t="s">
        <v>73</v>
      </c>
      <c r="AY1010" s="239" t="s">
        <v>143</v>
      </c>
    </row>
    <row r="1011" s="12" customFormat="1">
      <c r="B1011" s="240"/>
      <c r="C1011" s="241"/>
      <c r="D1011" s="231" t="s">
        <v>152</v>
      </c>
      <c r="E1011" s="242" t="s">
        <v>24</v>
      </c>
      <c r="F1011" s="243" t="s">
        <v>942</v>
      </c>
      <c r="G1011" s="241"/>
      <c r="H1011" s="244">
        <v>156.59999999999999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AT1011" s="250" t="s">
        <v>152</v>
      </c>
      <c r="AU1011" s="250" t="s">
        <v>83</v>
      </c>
      <c r="AV1011" s="12" t="s">
        <v>83</v>
      </c>
      <c r="AW1011" s="12" t="s">
        <v>37</v>
      </c>
      <c r="AX1011" s="12" t="s">
        <v>73</v>
      </c>
      <c r="AY1011" s="250" t="s">
        <v>143</v>
      </c>
    </row>
    <row r="1012" s="13" customFormat="1">
      <c r="B1012" s="251"/>
      <c r="C1012" s="252"/>
      <c r="D1012" s="231" t="s">
        <v>152</v>
      </c>
      <c r="E1012" s="253" t="s">
        <v>24</v>
      </c>
      <c r="F1012" s="254" t="s">
        <v>155</v>
      </c>
      <c r="G1012" s="252"/>
      <c r="H1012" s="255">
        <v>156.59999999999999</v>
      </c>
      <c r="I1012" s="256"/>
      <c r="J1012" s="252"/>
      <c r="K1012" s="252"/>
      <c r="L1012" s="257"/>
      <c r="M1012" s="258"/>
      <c r="N1012" s="259"/>
      <c r="O1012" s="259"/>
      <c r="P1012" s="259"/>
      <c r="Q1012" s="259"/>
      <c r="R1012" s="259"/>
      <c r="S1012" s="259"/>
      <c r="T1012" s="260"/>
      <c r="AT1012" s="261" t="s">
        <v>152</v>
      </c>
      <c r="AU1012" s="261" t="s">
        <v>83</v>
      </c>
      <c r="AV1012" s="13" t="s">
        <v>150</v>
      </c>
      <c r="AW1012" s="13" t="s">
        <v>37</v>
      </c>
      <c r="AX1012" s="13" t="s">
        <v>81</v>
      </c>
      <c r="AY1012" s="261" t="s">
        <v>143</v>
      </c>
    </row>
    <row r="1013" s="1" customFormat="1" ht="25.5" customHeight="1">
      <c r="B1013" s="46"/>
      <c r="C1013" s="217" t="s">
        <v>943</v>
      </c>
      <c r="D1013" s="217" t="s">
        <v>145</v>
      </c>
      <c r="E1013" s="218" t="s">
        <v>944</v>
      </c>
      <c r="F1013" s="219" t="s">
        <v>945</v>
      </c>
      <c r="G1013" s="220" t="s">
        <v>148</v>
      </c>
      <c r="H1013" s="221">
        <v>46</v>
      </c>
      <c r="I1013" s="222"/>
      <c r="J1013" s="223">
        <f>ROUND(I1013*H1013,2)</f>
        <v>0</v>
      </c>
      <c r="K1013" s="219" t="s">
        <v>149</v>
      </c>
      <c r="L1013" s="72"/>
      <c r="M1013" s="224" t="s">
        <v>24</v>
      </c>
      <c r="N1013" s="225" t="s">
        <v>44</v>
      </c>
      <c r="O1013" s="47"/>
      <c r="P1013" s="226">
        <f>O1013*H1013</f>
        <v>0</v>
      </c>
      <c r="Q1013" s="226">
        <v>0.011520000000000001</v>
      </c>
      <c r="R1013" s="226">
        <f>Q1013*H1013</f>
        <v>0.52992000000000006</v>
      </c>
      <c r="S1013" s="226">
        <v>0</v>
      </c>
      <c r="T1013" s="227">
        <f>S1013*H1013</f>
        <v>0</v>
      </c>
      <c r="AR1013" s="24" t="s">
        <v>230</v>
      </c>
      <c r="AT1013" s="24" t="s">
        <v>145</v>
      </c>
      <c r="AU1013" s="24" t="s">
        <v>83</v>
      </c>
      <c r="AY1013" s="24" t="s">
        <v>143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24" t="s">
        <v>81</v>
      </c>
      <c r="BK1013" s="228">
        <f>ROUND(I1013*H1013,2)</f>
        <v>0</v>
      </c>
      <c r="BL1013" s="24" t="s">
        <v>230</v>
      </c>
      <c r="BM1013" s="24" t="s">
        <v>946</v>
      </c>
    </row>
    <row r="1014" s="12" customFormat="1">
      <c r="B1014" s="240"/>
      <c r="C1014" s="241"/>
      <c r="D1014" s="231" t="s">
        <v>152</v>
      </c>
      <c r="E1014" s="242" t="s">
        <v>24</v>
      </c>
      <c r="F1014" s="243" t="s">
        <v>750</v>
      </c>
      <c r="G1014" s="241"/>
      <c r="H1014" s="244">
        <v>46</v>
      </c>
      <c r="I1014" s="245"/>
      <c r="J1014" s="241"/>
      <c r="K1014" s="241"/>
      <c r="L1014" s="246"/>
      <c r="M1014" s="247"/>
      <c r="N1014" s="248"/>
      <c r="O1014" s="248"/>
      <c r="P1014" s="248"/>
      <c r="Q1014" s="248"/>
      <c r="R1014" s="248"/>
      <c r="S1014" s="248"/>
      <c r="T1014" s="249"/>
      <c r="AT1014" s="250" t="s">
        <v>152</v>
      </c>
      <c r="AU1014" s="250" t="s">
        <v>83</v>
      </c>
      <c r="AV1014" s="12" t="s">
        <v>83</v>
      </c>
      <c r="AW1014" s="12" t="s">
        <v>37</v>
      </c>
      <c r="AX1014" s="12" t="s">
        <v>81</v>
      </c>
      <c r="AY1014" s="250" t="s">
        <v>143</v>
      </c>
    </row>
    <row r="1015" s="1" customFormat="1" ht="16.5" customHeight="1">
      <c r="B1015" s="46"/>
      <c r="C1015" s="217" t="s">
        <v>947</v>
      </c>
      <c r="D1015" s="217" t="s">
        <v>145</v>
      </c>
      <c r="E1015" s="218" t="s">
        <v>948</v>
      </c>
      <c r="F1015" s="219" t="s">
        <v>949</v>
      </c>
      <c r="G1015" s="220" t="s">
        <v>148</v>
      </c>
      <c r="H1015" s="221">
        <v>46</v>
      </c>
      <c r="I1015" s="222"/>
      <c r="J1015" s="223">
        <f>ROUND(I1015*H1015,2)</f>
        <v>0</v>
      </c>
      <c r="K1015" s="219" t="s">
        <v>149</v>
      </c>
      <c r="L1015" s="72"/>
      <c r="M1015" s="224" t="s">
        <v>24</v>
      </c>
      <c r="N1015" s="225" t="s">
        <v>44</v>
      </c>
      <c r="O1015" s="47"/>
      <c r="P1015" s="226">
        <f>O1015*H1015</f>
        <v>0</v>
      </c>
      <c r="Q1015" s="226">
        <v>0</v>
      </c>
      <c r="R1015" s="226">
        <f>Q1015*H1015</f>
        <v>0</v>
      </c>
      <c r="S1015" s="226">
        <v>0.014999999999999999</v>
      </c>
      <c r="T1015" s="227">
        <f>S1015*H1015</f>
        <v>0.68999999999999995</v>
      </c>
      <c r="AR1015" s="24" t="s">
        <v>230</v>
      </c>
      <c r="AT1015" s="24" t="s">
        <v>145</v>
      </c>
      <c r="AU1015" s="24" t="s">
        <v>83</v>
      </c>
      <c r="AY1015" s="24" t="s">
        <v>143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24" t="s">
        <v>81</v>
      </c>
      <c r="BK1015" s="228">
        <f>ROUND(I1015*H1015,2)</f>
        <v>0</v>
      </c>
      <c r="BL1015" s="24" t="s">
        <v>230</v>
      </c>
      <c r="BM1015" s="24" t="s">
        <v>950</v>
      </c>
    </row>
    <row r="1016" s="12" customFormat="1">
      <c r="B1016" s="240"/>
      <c r="C1016" s="241"/>
      <c r="D1016" s="231" t="s">
        <v>152</v>
      </c>
      <c r="E1016" s="242" t="s">
        <v>24</v>
      </c>
      <c r="F1016" s="243" t="s">
        <v>951</v>
      </c>
      <c r="G1016" s="241"/>
      <c r="H1016" s="244">
        <v>46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AT1016" s="250" t="s">
        <v>152</v>
      </c>
      <c r="AU1016" s="250" t="s">
        <v>83</v>
      </c>
      <c r="AV1016" s="12" t="s">
        <v>83</v>
      </c>
      <c r="AW1016" s="12" t="s">
        <v>37</v>
      </c>
      <c r="AX1016" s="12" t="s">
        <v>81</v>
      </c>
      <c r="AY1016" s="250" t="s">
        <v>143</v>
      </c>
    </row>
    <row r="1017" s="1" customFormat="1" ht="16.5" customHeight="1">
      <c r="B1017" s="46"/>
      <c r="C1017" s="217" t="s">
        <v>952</v>
      </c>
      <c r="D1017" s="217" t="s">
        <v>145</v>
      </c>
      <c r="E1017" s="218" t="s">
        <v>953</v>
      </c>
      <c r="F1017" s="219" t="s">
        <v>954</v>
      </c>
      <c r="G1017" s="220" t="s">
        <v>148</v>
      </c>
      <c r="H1017" s="221">
        <v>46</v>
      </c>
      <c r="I1017" s="222"/>
      <c r="J1017" s="223">
        <f>ROUND(I1017*H1017,2)</f>
        <v>0</v>
      </c>
      <c r="K1017" s="219" t="s">
        <v>149</v>
      </c>
      <c r="L1017" s="72"/>
      <c r="M1017" s="224" t="s">
        <v>24</v>
      </c>
      <c r="N1017" s="225" t="s">
        <v>44</v>
      </c>
      <c r="O1017" s="47"/>
      <c r="P1017" s="226">
        <f>O1017*H1017</f>
        <v>0</v>
      </c>
      <c r="Q1017" s="226">
        <v>0</v>
      </c>
      <c r="R1017" s="226">
        <f>Q1017*H1017</f>
        <v>0</v>
      </c>
      <c r="S1017" s="226">
        <v>0.0070000000000000001</v>
      </c>
      <c r="T1017" s="227">
        <f>S1017*H1017</f>
        <v>0.32200000000000001</v>
      </c>
      <c r="AR1017" s="24" t="s">
        <v>230</v>
      </c>
      <c r="AT1017" s="24" t="s">
        <v>145</v>
      </c>
      <c r="AU1017" s="24" t="s">
        <v>83</v>
      </c>
      <c r="AY1017" s="24" t="s">
        <v>143</v>
      </c>
      <c r="BE1017" s="228">
        <f>IF(N1017="základní",J1017,0)</f>
        <v>0</v>
      </c>
      <c r="BF1017" s="228">
        <f>IF(N1017="snížená",J1017,0)</f>
        <v>0</v>
      </c>
      <c r="BG1017" s="228">
        <f>IF(N1017="zákl. přenesená",J1017,0)</f>
        <v>0</v>
      </c>
      <c r="BH1017" s="228">
        <f>IF(N1017="sníž. přenesená",J1017,0)</f>
        <v>0</v>
      </c>
      <c r="BI1017" s="228">
        <f>IF(N1017="nulová",J1017,0)</f>
        <v>0</v>
      </c>
      <c r="BJ1017" s="24" t="s">
        <v>81</v>
      </c>
      <c r="BK1017" s="228">
        <f>ROUND(I1017*H1017,2)</f>
        <v>0</v>
      </c>
      <c r="BL1017" s="24" t="s">
        <v>230</v>
      </c>
      <c r="BM1017" s="24" t="s">
        <v>955</v>
      </c>
    </row>
    <row r="1018" s="12" customFormat="1">
      <c r="B1018" s="240"/>
      <c r="C1018" s="241"/>
      <c r="D1018" s="231" t="s">
        <v>152</v>
      </c>
      <c r="E1018" s="242" t="s">
        <v>24</v>
      </c>
      <c r="F1018" s="243" t="s">
        <v>951</v>
      </c>
      <c r="G1018" s="241"/>
      <c r="H1018" s="244">
        <v>46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AT1018" s="250" t="s">
        <v>152</v>
      </c>
      <c r="AU1018" s="250" t="s">
        <v>83</v>
      </c>
      <c r="AV1018" s="12" t="s">
        <v>83</v>
      </c>
      <c r="AW1018" s="12" t="s">
        <v>37</v>
      </c>
      <c r="AX1018" s="12" t="s">
        <v>81</v>
      </c>
      <c r="AY1018" s="250" t="s">
        <v>143</v>
      </c>
    </row>
    <row r="1019" s="1" customFormat="1" ht="16.5" customHeight="1">
      <c r="B1019" s="46"/>
      <c r="C1019" s="217" t="s">
        <v>306</v>
      </c>
      <c r="D1019" s="217" t="s">
        <v>145</v>
      </c>
      <c r="E1019" s="218" t="s">
        <v>956</v>
      </c>
      <c r="F1019" s="219" t="s">
        <v>957</v>
      </c>
      <c r="G1019" s="220" t="s">
        <v>180</v>
      </c>
      <c r="H1019" s="221">
        <v>3.8279999999999998</v>
      </c>
      <c r="I1019" s="222"/>
      <c r="J1019" s="223">
        <f>ROUND(I1019*H1019,2)</f>
        <v>0</v>
      </c>
      <c r="K1019" s="219" t="s">
        <v>149</v>
      </c>
      <c r="L1019" s="72"/>
      <c r="M1019" s="224" t="s">
        <v>24</v>
      </c>
      <c r="N1019" s="225" t="s">
        <v>44</v>
      </c>
      <c r="O1019" s="47"/>
      <c r="P1019" s="226">
        <f>O1019*H1019</f>
        <v>0</v>
      </c>
      <c r="Q1019" s="226">
        <v>0.023369999999999998</v>
      </c>
      <c r="R1019" s="226">
        <f>Q1019*H1019</f>
        <v>0.089460359999999989</v>
      </c>
      <c r="S1019" s="226">
        <v>0</v>
      </c>
      <c r="T1019" s="227">
        <f>S1019*H1019</f>
        <v>0</v>
      </c>
      <c r="AR1019" s="24" t="s">
        <v>230</v>
      </c>
      <c r="AT1019" s="24" t="s">
        <v>145</v>
      </c>
      <c r="AU1019" s="24" t="s">
        <v>83</v>
      </c>
      <c r="AY1019" s="24" t="s">
        <v>143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24" t="s">
        <v>81</v>
      </c>
      <c r="BK1019" s="228">
        <f>ROUND(I1019*H1019,2)</f>
        <v>0</v>
      </c>
      <c r="BL1019" s="24" t="s">
        <v>230</v>
      </c>
      <c r="BM1019" s="24" t="s">
        <v>958</v>
      </c>
    </row>
    <row r="1020" s="12" customFormat="1">
      <c r="B1020" s="240"/>
      <c r="C1020" s="241"/>
      <c r="D1020" s="231" t="s">
        <v>152</v>
      </c>
      <c r="E1020" s="242" t="s">
        <v>24</v>
      </c>
      <c r="F1020" s="243" t="s">
        <v>959</v>
      </c>
      <c r="G1020" s="241"/>
      <c r="H1020" s="244">
        <v>3.8279999999999998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AT1020" s="250" t="s">
        <v>152</v>
      </c>
      <c r="AU1020" s="250" t="s">
        <v>83</v>
      </c>
      <c r="AV1020" s="12" t="s">
        <v>83</v>
      </c>
      <c r="AW1020" s="12" t="s">
        <v>37</v>
      </c>
      <c r="AX1020" s="12" t="s">
        <v>81</v>
      </c>
      <c r="AY1020" s="250" t="s">
        <v>143</v>
      </c>
    </row>
    <row r="1021" s="1" customFormat="1" ht="38.25" customHeight="1">
      <c r="B1021" s="46"/>
      <c r="C1021" s="217" t="s">
        <v>960</v>
      </c>
      <c r="D1021" s="217" t="s">
        <v>145</v>
      </c>
      <c r="E1021" s="218" t="s">
        <v>961</v>
      </c>
      <c r="F1021" s="219" t="s">
        <v>962</v>
      </c>
      <c r="G1021" s="220" t="s">
        <v>174</v>
      </c>
      <c r="H1021" s="221">
        <v>89</v>
      </c>
      <c r="I1021" s="222"/>
      <c r="J1021" s="223">
        <f>ROUND(I1021*H1021,2)</f>
        <v>0</v>
      </c>
      <c r="K1021" s="219" t="s">
        <v>24</v>
      </c>
      <c r="L1021" s="72"/>
      <c r="M1021" s="224" t="s">
        <v>24</v>
      </c>
      <c r="N1021" s="225" t="s">
        <v>44</v>
      </c>
      <c r="O1021" s="47"/>
      <c r="P1021" s="226">
        <f>O1021*H1021</f>
        <v>0</v>
      </c>
      <c r="Q1021" s="226">
        <v>0</v>
      </c>
      <c r="R1021" s="226">
        <f>Q1021*H1021</f>
        <v>0</v>
      </c>
      <c r="S1021" s="226">
        <v>0</v>
      </c>
      <c r="T1021" s="227">
        <f>S1021*H1021</f>
        <v>0</v>
      </c>
      <c r="AR1021" s="24" t="s">
        <v>230</v>
      </c>
      <c r="AT1021" s="24" t="s">
        <v>145</v>
      </c>
      <c r="AU1021" s="24" t="s">
        <v>83</v>
      </c>
      <c r="AY1021" s="24" t="s">
        <v>143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24" t="s">
        <v>81</v>
      </c>
      <c r="BK1021" s="228">
        <f>ROUND(I1021*H1021,2)</f>
        <v>0</v>
      </c>
      <c r="BL1021" s="24" t="s">
        <v>230</v>
      </c>
      <c r="BM1021" s="24" t="s">
        <v>963</v>
      </c>
    </row>
    <row r="1022" s="11" customFormat="1">
      <c r="B1022" s="229"/>
      <c r="C1022" s="230"/>
      <c r="D1022" s="231" t="s">
        <v>152</v>
      </c>
      <c r="E1022" s="232" t="s">
        <v>24</v>
      </c>
      <c r="F1022" s="233" t="s">
        <v>964</v>
      </c>
      <c r="G1022" s="230"/>
      <c r="H1022" s="232" t="s">
        <v>24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AT1022" s="239" t="s">
        <v>152</v>
      </c>
      <c r="AU1022" s="239" t="s">
        <v>83</v>
      </c>
      <c r="AV1022" s="11" t="s">
        <v>81</v>
      </c>
      <c r="AW1022" s="11" t="s">
        <v>37</v>
      </c>
      <c r="AX1022" s="11" t="s">
        <v>73</v>
      </c>
      <c r="AY1022" s="239" t="s">
        <v>143</v>
      </c>
    </row>
    <row r="1023" s="12" customFormat="1">
      <c r="B1023" s="240"/>
      <c r="C1023" s="241"/>
      <c r="D1023" s="231" t="s">
        <v>152</v>
      </c>
      <c r="E1023" s="242" t="s">
        <v>24</v>
      </c>
      <c r="F1023" s="243" t="s">
        <v>795</v>
      </c>
      <c r="G1023" s="241"/>
      <c r="H1023" s="244">
        <v>89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AT1023" s="250" t="s">
        <v>152</v>
      </c>
      <c r="AU1023" s="250" t="s">
        <v>83</v>
      </c>
      <c r="AV1023" s="12" t="s">
        <v>83</v>
      </c>
      <c r="AW1023" s="12" t="s">
        <v>37</v>
      </c>
      <c r="AX1023" s="12" t="s">
        <v>81</v>
      </c>
      <c r="AY1023" s="250" t="s">
        <v>143</v>
      </c>
    </row>
    <row r="1024" s="1" customFormat="1" ht="16.5" customHeight="1">
      <c r="B1024" s="46"/>
      <c r="C1024" s="217" t="s">
        <v>965</v>
      </c>
      <c r="D1024" s="217" t="s">
        <v>145</v>
      </c>
      <c r="E1024" s="218" t="s">
        <v>966</v>
      </c>
      <c r="F1024" s="219" t="s">
        <v>967</v>
      </c>
      <c r="G1024" s="220" t="s">
        <v>891</v>
      </c>
      <c r="H1024" s="221">
        <v>1</v>
      </c>
      <c r="I1024" s="222"/>
      <c r="J1024" s="223">
        <f>ROUND(I1024*H1024,2)</f>
        <v>0</v>
      </c>
      <c r="K1024" s="219" t="s">
        <v>24</v>
      </c>
      <c r="L1024" s="72"/>
      <c r="M1024" s="224" t="s">
        <v>24</v>
      </c>
      <c r="N1024" s="225" t="s">
        <v>44</v>
      </c>
      <c r="O1024" s="47"/>
      <c r="P1024" s="226">
        <f>O1024*H1024</f>
        <v>0</v>
      </c>
      <c r="Q1024" s="226">
        <v>0</v>
      </c>
      <c r="R1024" s="226">
        <f>Q1024*H1024</f>
        <v>0</v>
      </c>
      <c r="S1024" s="226">
        <v>0</v>
      </c>
      <c r="T1024" s="227">
        <f>S1024*H1024</f>
        <v>0</v>
      </c>
      <c r="AR1024" s="24" t="s">
        <v>230</v>
      </c>
      <c r="AT1024" s="24" t="s">
        <v>145</v>
      </c>
      <c r="AU1024" s="24" t="s">
        <v>83</v>
      </c>
      <c r="AY1024" s="24" t="s">
        <v>143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24" t="s">
        <v>81</v>
      </c>
      <c r="BK1024" s="228">
        <f>ROUND(I1024*H1024,2)</f>
        <v>0</v>
      </c>
      <c r="BL1024" s="24" t="s">
        <v>230</v>
      </c>
      <c r="BM1024" s="24" t="s">
        <v>968</v>
      </c>
    </row>
    <row r="1025" s="10" customFormat="1" ht="29.88" customHeight="1">
      <c r="B1025" s="201"/>
      <c r="C1025" s="202"/>
      <c r="D1025" s="203" t="s">
        <v>72</v>
      </c>
      <c r="E1025" s="215" t="s">
        <v>969</v>
      </c>
      <c r="F1025" s="215" t="s">
        <v>970</v>
      </c>
      <c r="G1025" s="202"/>
      <c r="H1025" s="202"/>
      <c r="I1025" s="205"/>
      <c r="J1025" s="216">
        <f>BK1025</f>
        <v>0</v>
      </c>
      <c r="K1025" s="202"/>
      <c r="L1025" s="207"/>
      <c r="M1025" s="208"/>
      <c r="N1025" s="209"/>
      <c r="O1025" s="209"/>
      <c r="P1025" s="210">
        <f>SUM(P1026:P1129)</f>
        <v>0</v>
      </c>
      <c r="Q1025" s="209"/>
      <c r="R1025" s="210">
        <f>SUM(R1026:R1129)</f>
        <v>3.6919999999999997</v>
      </c>
      <c r="S1025" s="209"/>
      <c r="T1025" s="211">
        <f>SUM(T1026:T1129)</f>
        <v>3.8712689999999998</v>
      </c>
      <c r="AR1025" s="212" t="s">
        <v>83</v>
      </c>
      <c r="AT1025" s="213" t="s">
        <v>72</v>
      </c>
      <c r="AU1025" s="213" t="s">
        <v>81</v>
      </c>
      <c r="AY1025" s="212" t="s">
        <v>143</v>
      </c>
      <c r="BK1025" s="214">
        <f>SUM(BK1026:BK1129)</f>
        <v>0</v>
      </c>
    </row>
    <row r="1026" s="1" customFormat="1" ht="16.5" customHeight="1">
      <c r="B1026" s="46"/>
      <c r="C1026" s="217" t="s">
        <v>971</v>
      </c>
      <c r="D1026" s="217" t="s">
        <v>145</v>
      </c>
      <c r="E1026" s="218" t="s">
        <v>972</v>
      </c>
      <c r="F1026" s="219" t="s">
        <v>973</v>
      </c>
      <c r="G1026" s="220" t="s">
        <v>148</v>
      </c>
      <c r="H1026" s="221">
        <v>46</v>
      </c>
      <c r="I1026" s="222"/>
      <c r="J1026" s="223">
        <f>ROUND(I1026*H1026,2)</f>
        <v>0</v>
      </c>
      <c r="K1026" s="219" t="s">
        <v>149</v>
      </c>
      <c r="L1026" s="72"/>
      <c r="M1026" s="224" t="s">
        <v>24</v>
      </c>
      <c r="N1026" s="225" t="s">
        <v>44</v>
      </c>
      <c r="O1026" s="47"/>
      <c r="P1026" s="226">
        <f>O1026*H1026</f>
        <v>0</v>
      </c>
      <c r="Q1026" s="226">
        <v>0</v>
      </c>
      <c r="R1026" s="226">
        <f>Q1026*H1026</f>
        <v>0</v>
      </c>
      <c r="S1026" s="226">
        <v>0.0057099999999999998</v>
      </c>
      <c r="T1026" s="227">
        <f>S1026*H1026</f>
        <v>0.26266</v>
      </c>
      <c r="AR1026" s="24" t="s">
        <v>230</v>
      </c>
      <c r="AT1026" s="24" t="s">
        <v>145</v>
      </c>
      <c r="AU1026" s="24" t="s">
        <v>83</v>
      </c>
      <c r="AY1026" s="24" t="s">
        <v>143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24" t="s">
        <v>81</v>
      </c>
      <c r="BK1026" s="228">
        <f>ROUND(I1026*H1026,2)</f>
        <v>0</v>
      </c>
      <c r="BL1026" s="24" t="s">
        <v>230</v>
      </c>
      <c r="BM1026" s="24" t="s">
        <v>974</v>
      </c>
    </row>
    <row r="1027" s="12" customFormat="1">
      <c r="B1027" s="240"/>
      <c r="C1027" s="241"/>
      <c r="D1027" s="231" t="s">
        <v>152</v>
      </c>
      <c r="E1027" s="242" t="s">
        <v>24</v>
      </c>
      <c r="F1027" s="243" t="s">
        <v>975</v>
      </c>
      <c r="G1027" s="241"/>
      <c r="H1027" s="244">
        <v>46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AT1027" s="250" t="s">
        <v>152</v>
      </c>
      <c r="AU1027" s="250" t="s">
        <v>83</v>
      </c>
      <c r="AV1027" s="12" t="s">
        <v>83</v>
      </c>
      <c r="AW1027" s="12" t="s">
        <v>37</v>
      </c>
      <c r="AX1027" s="12" t="s">
        <v>81</v>
      </c>
      <c r="AY1027" s="250" t="s">
        <v>143</v>
      </c>
    </row>
    <row r="1028" s="1" customFormat="1" ht="16.5" customHeight="1">
      <c r="B1028" s="46"/>
      <c r="C1028" s="217" t="s">
        <v>976</v>
      </c>
      <c r="D1028" s="217" t="s">
        <v>145</v>
      </c>
      <c r="E1028" s="218" t="s">
        <v>977</v>
      </c>
      <c r="F1028" s="219" t="s">
        <v>978</v>
      </c>
      <c r="G1028" s="220" t="s">
        <v>174</v>
      </c>
      <c r="H1028" s="221">
        <v>403.69999999999999</v>
      </c>
      <c r="I1028" s="222"/>
      <c r="J1028" s="223">
        <f>ROUND(I1028*H1028,2)</f>
        <v>0</v>
      </c>
      <c r="K1028" s="219" t="s">
        <v>149</v>
      </c>
      <c r="L1028" s="72"/>
      <c r="M1028" s="224" t="s">
        <v>24</v>
      </c>
      <c r="N1028" s="225" t="s">
        <v>44</v>
      </c>
      <c r="O1028" s="47"/>
      <c r="P1028" s="226">
        <f>O1028*H1028</f>
        <v>0</v>
      </c>
      <c r="Q1028" s="226">
        <v>0</v>
      </c>
      <c r="R1028" s="226">
        <f>Q1028*H1028</f>
        <v>0</v>
      </c>
      <c r="S1028" s="226">
        <v>0.00167</v>
      </c>
      <c r="T1028" s="227">
        <f>S1028*H1028</f>
        <v>0.67417899999999997</v>
      </c>
      <c r="AR1028" s="24" t="s">
        <v>230</v>
      </c>
      <c r="AT1028" s="24" t="s">
        <v>145</v>
      </c>
      <c r="AU1028" s="24" t="s">
        <v>83</v>
      </c>
      <c r="AY1028" s="24" t="s">
        <v>143</v>
      </c>
      <c r="BE1028" s="228">
        <f>IF(N1028="základní",J1028,0)</f>
        <v>0</v>
      </c>
      <c r="BF1028" s="228">
        <f>IF(N1028="snížená",J1028,0)</f>
        <v>0</v>
      </c>
      <c r="BG1028" s="228">
        <f>IF(N1028="zákl. přenesená",J1028,0)</f>
        <v>0</v>
      </c>
      <c r="BH1028" s="228">
        <f>IF(N1028="sníž. přenesená",J1028,0)</f>
        <v>0</v>
      </c>
      <c r="BI1028" s="228">
        <f>IF(N1028="nulová",J1028,0)</f>
        <v>0</v>
      </c>
      <c r="BJ1028" s="24" t="s">
        <v>81</v>
      </c>
      <c r="BK1028" s="228">
        <f>ROUND(I1028*H1028,2)</f>
        <v>0</v>
      </c>
      <c r="BL1028" s="24" t="s">
        <v>230</v>
      </c>
      <c r="BM1028" s="24" t="s">
        <v>979</v>
      </c>
    </row>
    <row r="1029" s="11" customFormat="1">
      <c r="B1029" s="229"/>
      <c r="C1029" s="230"/>
      <c r="D1029" s="231" t="s">
        <v>152</v>
      </c>
      <c r="E1029" s="232" t="s">
        <v>24</v>
      </c>
      <c r="F1029" s="233" t="s">
        <v>153</v>
      </c>
      <c r="G1029" s="230"/>
      <c r="H1029" s="232" t="s">
        <v>24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AT1029" s="239" t="s">
        <v>152</v>
      </c>
      <c r="AU1029" s="239" t="s">
        <v>83</v>
      </c>
      <c r="AV1029" s="11" t="s">
        <v>81</v>
      </c>
      <c r="AW1029" s="11" t="s">
        <v>37</v>
      </c>
      <c r="AX1029" s="11" t="s">
        <v>73</v>
      </c>
      <c r="AY1029" s="239" t="s">
        <v>143</v>
      </c>
    </row>
    <row r="1030" s="12" customFormat="1">
      <c r="B1030" s="240"/>
      <c r="C1030" s="241"/>
      <c r="D1030" s="231" t="s">
        <v>152</v>
      </c>
      <c r="E1030" s="242" t="s">
        <v>24</v>
      </c>
      <c r="F1030" s="243" t="s">
        <v>980</v>
      </c>
      <c r="G1030" s="241"/>
      <c r="H1030" s="244">
        <v>403.69999999999999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AT1030" s="250" t="s">
        <v>152</v>
      </c>
      <c r="AU1030" s="250" t="s">
        <v>83</v>
      </c>
      <c r="AV1030" s="12" t="s">
        <v>83</v>
      </c>
      <c r="AW1030" s="12" t="s">
        <v>37</v>
      </c>
      <c r="AX1030" s="12" t="s">
        <v>73</v>
      </c>
      <c r="AY1030" s="250" t="s">
        <v>143</v>
      </c>
    </row>
    <row r="1031" s="13" customFormat="1">
      <c r="B1031" s="251"/>
      <c r="C1031" s="252"/>
      <c r="D1031" s="231" t="s">
        <v>152</v>
      </c>
      <c r="E1031" s="253" t="s">
        <v>24</v>
      </c>
      <c r="F1031" s="254" t="s">
        <v>155</v>
      </c>
      <c r="G1031" s="252"/>
      <c r="H1031" s="255">
        <v>403.69999999999999</v>
      </c>
      <c r="I1031" s="256"/>
      <c r="J1031" s="252"/>
      <c r="K1031" s="252"/>
      <c r="L1031" s="257"/>
      <c r="M1031" s="258"/>
      <c r="N1031" s="259"/>
      <c r="O1031" s="259"/>
      <c r="P1031" s="259"/>
      <c r="Q1031" s="259"/>
      <c r="R1031" s="259"/>
      <c r="S1031" s="259"/>
      <c r="T1031" s="260"/>
      <c r="AT1031" s="261" t="s">
        <v>152</v>
      </c>
      <c r="AU1031" s="261" t="s">
        <v>83</v>
      </c>
      <c r="AV1031" s="13" t="s">
        <v>150</v>
      </c>
      <c r="AW1031" s="13" t="s">
        <v>37</v>
      </c>
      <c r="AX1031" s="13" t="s">
        <v>81</v>
      </c>
      <c r="AY1031" s="261" t="s">
        <v>143</v>
      </c>
    </row>
    <row r="1032" s="1" customFormat="1" ht="16.5" customHeight="1">
      <c r="B1032" s="46"/>
      <c r="C1032" s="217" t="s">
        <v>981</v>
      </c>
      <c r="D1032" s="217" t="s">
        <v>145</v>
      </c>
      <c r="E1032" s="218" t="s">
        <v>982</v>
      </c>
      <c r="F1032" s="219" t="s">
        <v>983</v>
      </c>
      <c r="G1032" s="220" t="s">
        <v>174</v>
      </c>
      <c r="H1032" s="221">
        <v>1179.5999999999999</v>
      </c>
      <c r="I1032" s="222"/>
      <c r="J1032" s="223">
        <f>ROUND(I1032*H1032,2)</f>
        <v>0</v>
      </c>
      <c r="K1032" s="219" t="s">
        <v>149</v>
      </c>
      <c r="L1032" s="72"/>
      <c r="M1032" s="224" t="s">
        <v>24</v>
      </c>
      <c r="N1032" s="225" t="s">
        <v>44</v>
      </c>
      <c r="O1032" s="47"/>
      <c r="P1032" s="226">
        <f>O1032*H1032</f>
        <v>0</v>
      </c>
      <c r="Q1032" s="226">
        <v>0</v>
      </c>
      <c r="R1032" s="226">
        <f>Q1032*H1032</f>
        <v>0</v>
      </c>
      <c r="S1032" s="226">
        <v>0.00175</v>
      </c>
      <c r="T1032" s="227">
        <f>S1032*H1032</f>
        <v>2.0642999999999998</v>
      </c>
      <c r="AR1032" s="24" t="s">
        <v>230</v>
      </c>
      <c r="AT1032" s="24" t="s">
        <v>145</v>
      </c>
      <c r="AU1032" s="24" t="s">
        <v>83</v>
      </c>
      <c r="AY1032" s="24" t="s">
        <v>143</v>
      </c>
      <c r="BE1032" s="228">
        <f>IF(N1032="základní",J1032,0)</f>
        <v>0</v>
      </c>
      <c r="BF1032" s="228">
        <f>IF(N1032="snížená",J1032,0)</f>
        <v>0</v>
      </c>
      <c r="BG1032" s="228">
        <f>IF(N1032="zákl. přenesená",J1032,0)</f>
        <v>0</v>
      </c>
      <c r="BH1032" s="228">
        <f>IF(N1032="sníž. přenesená",J1032,0)</f>
        <v>0</v>
      </c>
      <c r="BI1032" s="228">
        <f>IF(N1032="nulová",J1032,0)</f>
        <v>0</v>
      </c>
      <c r="BJ1032" s="24" t="s">
        <v>81</v>
      </c>
      <c r="BK1032" s="228">
        <f>ROUND(I1032*H1032,2)</f>
        <v>0</v>
      </c>
      <c r="BL1032" s="24" t="s">
        <v>230</v>
      </c>
      <c r="BM1032" s="24" t="s">
        <v>984</v>
      </c>
    </row>
    <row r="1033" s="1" customFormat="1" ht="16.5" customHeight="1">
      <c r="B1033" s="46"/>
      <c r="C1033" s="217" t="s">
        <v>985</v>
      </c>
      <c r="D1033" s="217" t="s">
        <v>145</v>
      </c>
      <c r="E1033" s="218" t="s">
        <v>982</v>
      </c>
      <c r="F1033" s="219" t="s">
        <v>983</v>
      </c>
      <c r="G1033" s="220" t="s">
        <v>174</v>
      </c>
      <c r="H1033" s="221">
        <v>20</v>
      </c>
      <c r="I1033" s="222"/>
      <c r="J1033" s="223">
        <f>ROUND(I1033*H1033,2)</f>
        <v>0</v>
      </c>
      <c r="K1033" s="219" t="s">
        <v>149</v>
      </c>
      <c r="L1033" s="72"/>
      <c r="M1033" s="224" t="s">
        <v>24</v>
      </c>
      <c r="N1033" s="225" t="s">
        <v>44</v>
      </c>
      <c r="O1033" s="47"/>
      <c r="P1033" s="226">
        <f>O1033*H1033</f>
        <v>0</v>
      </c>
      <c r="Q1033" s="226">
        <v>0</v>
      </c>
      <c r="R1033" s="226">
        <f>Q1033*H1033</f>
        <v>0</v>
      </c>
      <c r="S1033" s="226">
        <v>0.00175</v>
      </c>
      <c r="T1033" s="227">
        <f>S1033*H1033</f>
        <v>0.035000000000000003</v>
      </c>
      <c r="AR1033" s="24" t="s">
        <v>230</v>
      </c>
      <c r="AT1033" s="24" t="s">
        <v>145</v>
      </c>
      <c r="AU1033" s="24" t="s">
        <v>83</v>
      </c>
      <c r="AY1033" s="24" t="s">
        <v>143</v>
      </c>
      <c r="BE1033" s="228">
        <f>IF(N1033="základní",J1033,0)</f>
        <v>0</v>
      </c>
      <c r="BF1033" s="228">
        <f>IF(N1033="snížená",J1033,0)</f>
        <v>0</v>
      </c>
      <c r="BG1033" s="228">
        <f>IF(N1033="zákl. přenesená",J1033,0)</f>
        <v>0</v>
      </c>
      <c r="BH1033" s="228">
        <f>IF(N1033="sníž. přenesená",J1033,0)</f>
        <v>0</v>
      </c>
      <c r="BI1033" s="228">
        <f>IF(N1033="nulová",J1033,0)</f>
        <v>0</v>
      </c>
      <c r="BJ1033" s="24" t="s">
        <v>81</v>
      </c>
      <c r="BK1033" s="228">
        <f>ROUND(I1033*H1033,2)</f>
        <v>0</v>
      </c>
      <c r="BL1033" s="24" t="s">
        <v>230</v>
      </c>
      <c r="BM1033" s="24" t="s">
        <v>986</v>
      </c>
    </row>
    <row r="1034" s="12" customFormat="1">
      <c r="B1034" s="240"/>
      <c r="C1034" s="241"/>
      <c r="D1034" s="231" t="s">
        <v>152</v>
      </c>
      <c r="E1034" s="242" t="s">
        <v>24</v>
      </c>
      <c r="F1034" s="243" t="s">
        <v>987</v>
      </c>
      <c r="G1034" s="241"/>
      <c r="H1034" s="244">
        <v>20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AT1034" s="250" t="s">
        <v>152</v>
      </c>
      <c r="AU1034" s="250" t="s">
        <v>83</v>
      </c>
      <c r="AV1034" s="12" t="s">
        <v>83</v>
      </c>
      <c r="AW1034" s="12" t="s">
        <v>37</v>
      </c>
      <c r="AX1034" s="12" t="s">
        <v>81</v>
      </c>
      <c r="AY1034" s="250" t="s">
        <v>143</v>
      </c>
    </row>
    <row r="1035" s="1" customFormat="1" ht="16.5" customHeight="1">
      <c r="B1035" s="46"/>
      <c r="C1035" s="217" t="s">
        <v>988</v>
      </c>
      <c r="D1035" s="217" t="s">
        <v>145</v>
      </c>
      <c r="E1035" s="218" t="s">
        <v>989</v>
      </c>
      <c r="F1035" s="219" t="s">
        <v>990</v>
      </c>
      <c r="G1035" s="220" t="s">
        <v>174</v>
      </c>
      <c r="H1035" s="221">
        <v>13</v>
      </c>
      <c r="I1035" s="222"/>
      <c r="J1035" s="223">
        <f>ROUND(I1035*H1035,2)</f>
        <v>0</v>
      </c>
      <c r="K1035" s="219" t="s">
        <v>149</v>
      </c>
      <c r="L1035" s="72"/>
      <c r="M1035" s="224" t="s">
        <v>24</v>
      </c>
      <c r="N1035" s="225" t="s">
        <v>44</v>
      </c>
      <c r="O1035" s="47"/>
      <c r="P1035" s="226">
        <f>O1035*H1035</f>
        <v>0</v>
      </c>
      <c r="Q1035" s="226">
        <v>0</v>
      </c>
      <c r="R1035" s="226">
        <f>Q1035*H1035</f>
        <v>0</v>
      </c>
      <c r="S1035" s="226">
        <v>0.0060499999999999998</v>
      </c>
      <c r="T1035" s="227">
        <f>S1035*H1035</f>
        <v>0.078649999999999998</v>
      </c>
      <c r="AR1035" s="24" t="s">
        <v>230</v>
      </c>
      <c r="AT1035" s="24" t="s">
        <v>145</v>
      </c>
      <c r="AU1035" s="24" t="s">
        <v>83</v>
      </c>
      <c r="AY1035" s="24" t="s">
        <v>143</v>
      </c>
      <c r="BE1035" s="228">
        <f>IF(N1035="základní",J1035,0)</f>
        <v>0</v>
      </c>
      <c r="BF1035" s="228">
        <f>IF(N1035="snížená",J1035,0)</f>
        <v>0</v>
      </c>
      <c r="BG1035" s="228">
        <f>IF(N1035="zákl. přenesená",J1035,0)</f>
        <v>0</v>
      </c>
      <c r="BH1035" s="228">
        <f>IF(N1035="sníž. přenesená",J1035,0)</f>
        <v>0</v>
      </c>
      <c r="BI1035" s="228">
        <f>IF(N1035="nulová",J1035,0)</f>
        <v>0</v>
      </c>
      <c r="BJ1035" s="24" t="s">
        <v>81</v>
      </c>
      <c r="BK1035" s="228">
        <f>ROUND(I1035*H1035,2)</f>
        <v>0</v>
      </c>
      <c r="BL1035" s="24" t="s">
        <v>230</v>
      </c>
      <c r="BM1035" s="24" t="s">
        <v>991</v>
      </c>
    </row>
    <row r="1036" s="12" customFormat="1">
      <c r="B1036" s="240"/>
      <c r="C1036" s="241"/>
      <c r="D1036" s="231" t="s">
        <v>152</v>
      </c>
      <c r="E1036" s="242" t="s">
        <v>24</v>
      </c>
      <c r="F1036" s="243" t="s">
        <v>992</v>
      </c>
      <c r="G1036" s="241"/>
      <c r="H1036" s="244">
        <v>13</v>
      </c>
      <c r="I1036" s="245"/>
      <c r="J1036" s="241"/>
      <c r="K1036" s="241"/>
      <c r="L1036" s="246"/>
      <c r="M1036" s="247"/>
      <c r="N1036" s="248"/>
      <c r="O1036" s="248"/>
      <c r="P1036" s="248"/>
      <c r="Q1036" s="248"/>
      <c r="R1036" s="248"/>
      <c r="S1036" s="248"/>
      <c r="T1036" s="249"/>
      <c r="AT1036" s="250" t="s">
        <v>152</v>
      </c>
      <c r="AU1036" s="250" t="s">
        <v>83</v>
      </c>
      <c r="AV1036" s="12" t="s">
        <v>83</v>
      </c>
      <c r="AW1036" s="12" t="s">
        <v>37</v>
      </c>
      <c r="AX1036" s="12" t="s">
        <v>81</v>
      </c>
      <c r="AY1036" s="250" t="s">
        <v>143</v>
      </c>
    </row>
    <row r="1037" s="1" customFormat="1" ht="16.5" customHeight="1">
      <c r="B1037" s="46"/>
      <c r="C1037" s="217" t="s">
        <v>993</v>
      </c>
      <c r="D1037" s="217" t="s">
        <v>145</v>
      </c>
      <c r="E1037" s="218" t="s">
        <v>994</v>
      </c>
      <c r="F1037" s="219" t="s">
        <v>995</v>
      </c>
      <c r="G1037" s="220" t="s">
        <v>174</v>
      </c>
      <c r="H1037" s="221">
        <v>192</v>
      </c>
      <c r="I1037" s="222"/>
      <c r="J1037" s="223">
        <f>ROUND(I1037*H1037,2)</f>
        <v>0</v>
      </c>
      <c r="K1037" s="219" t="s">
        <v>149</v>
      </c>
      <c r="L1037" s="72"/>
      <c r="M1037" s="224" t="s">
        <v>24</v>
      </c>
      <c r="N1037" s="225" t="s">
        <v>44</v>
      </c>
      <c r="O1037" s="47"/>
      <c r="P1037" s="226">
        <f>O1037*H1037</f>
        <v>0</v>
      </c>
      <c r="Q1037" s="226">
        <v>0</v>
      </c>
      <c r="R1037" s="226">
        <f>Q1037*H1037</f>
        <v>0</v>
      </c>
      <c r="S1037" s="226">
        <v>0.0039399999999999999</v>
      </c>
      <c r="T1037" s="227">
        <f>S1037*H1037</f>
        <v>0.75648000000000004</v>
      </c>
      <c r="AR1037" s="24" t="s">
        <v>230</v>
      </c>
      <c r="AT1037" s="24" t="s">
        <v>145</v>
      </c>
      <c r="AU1037" s="24" t="s">
        <v>83</v>
      </c>
      <c r="AY1037" s="24" t="s">
        <v>143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24" t="s">
        <v>81</v>
      </c>
      <c r="BK1037" s="228">
        <f>ROUND(I1037*H1037,2)</f>
        <v>0</v>
      </c>
      <c r="BL1037" s="24" t="s">
        <v>230</v>
      </c>
      <c r="BM1037" s="24" t="s">
        <v>996</v>
      </c>
    </row>
    <row r="1038" s="11" customFormat="1">
      <c r="B1038" s="229"/>
      <c r="C1038" s="230"/>
      <c r="D1038" s="231" t="s">
        <v>152</v>
      </c>
      <c r="E1038" s="232" t="s">
        <v>24</v>
      </c>
      <c r="F1038" s="233" t="s">
        <v>755</v>
      </c>
      <c r="G1038" s="230"/>
      <c r="H1038" s="232" t="s">
        <v>24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AT1038" s="239" t="s">
        <v>152</v>
      </c>
      <c r="AU1038" s="239" t="s">
        <v>83</v>
      </c>
      <c r="AV1038" s="11" t="s">
        <v>81</v>
      </c>
      <c r="AW1038" s="11" t="s">
        <v>37</v>
      </c>
      <c r="AX1038" s="11" t="s">
        <v>73</v>
      </c>
      <c r="AY1038" s="239" t="s">
        <v>143</v>
      </c>
    </row>
    <row r="1039" s="12" customFormat="1">
      <c r="B1039" s="240"/>
      <c r="C1039" s="241"/>
      <c r="D1039" s="231" t="s">
        <v>152</v>
      </c>
      <c r="E1039" s="242" t="s">
        <v>24</v>
      </c>
      <c r="F1039" s="243" t="s">
        <v>997</v>
      </c>
      <c r="G1039" s="241"/>
      <c r="H1039" s="244">
        <v>192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AT1039" s="250" t="s">
        <v>152</v>
      </c>
      <c r="AU1039" s="250" t="s">
        <v>83</v>
      </c>
      <c r="AV1039" s="12" t="s">
        <v>83</v>
      </c>
      <c r="AW1039" s="12" t="s">
        <v>37</v>
      </c>
      <c r="AX1039" s="12" t="s">
        <v>73</v>
      </c>
      <c r="AY1039" s="250" t="s">
        <v>143</v>
      </c>
    </row>
    <row r="1040" s="13" customFormat="1">
      <c r="B1040" s="251"/>
      <c r="C1040" s="252"/>
      <c r="D1040" s="231" t="s">
        <v>152</v>
      </c>
      <c r="E1040" s="253" t="s">
        <v>24</v>
      </c>
      <c r="F1040" s="254" t="s">
        <v>155</v>
      </c>
      <c r="G1040" s="252"/>
      <c r="H1040" s="255">
        <v>192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AT1040" s="261" t="s">
        <v>152</v>
      </c>
      <c r="AU1040" s="261" t="s">
        <v>83</v>
      </c>
      <c r="AV1040" s="13" t="s">
        <v>150</v>
      </c>
      <c r="AW1040" s="13" t="s">
        <v>37</v>
      </c>
      <c r="AX1040" s="13" t="s">
        <v>81</v>
      </c>
      <c r="AY1040" s="261" t="s">
        <v>143</v>
      </c>
    </row>
    <row r="1041" s="1" customFormat="1" ht="25.5" customHeight="1">
      <c r="B1041" s="46"/>
      <c r="C1041" s="217" t="s">
        <v>998</v>
      </c>
      <c r="D1041" s="217" t="s">
        <v>145</v>
      </c>
      <c r="E1041" s="218" t="s">
        <v>999</v>
      </c>
      <c r="F1041" s="219" t="s">
        <v>1000</v>
      </c>
      <c r="G1041" s="220" t="s">
        <v>174</v>
      </c>
      <c r="H1041" s="221">
        <v>31.199999999999999</v>
      </c>
      <c r="I1041" s="222"/>
      <c r="J1041" s="223">
        <f>ROUND(I1041*H1041,2)</f>
        <v>0</v>
      </c>
      <c r="K1041" s="219" t="s">
        <v>149</v>
      </c>
      <c r="L1041" s="72"/>
      <c r="M1041" s="224" t="s">
        <v>24</v>
      </c>
      <c r="N1041" s="225" t="s">
        <v>44</v>
      </c>
      <c r="O1041" s="47"/>
      <c r="P1041" s="226">
        <f>O1041*H1041</f>
        <v>0</v>
      </c>
      <c r="Q1041" s="226">
        <v>0.00197</v>
      </c>
      <c r="R1041" s="226">
        <f>Q1041*H1041</f>
        <v>0.061463999999999998</v>
      </c>
      <c r="S1041" s="226">
        <v>0</v>
      </c>
      <c r="T1041" s="227">
        <f>S1041*H1041</f>
        <v>0</v>
      </c>
      <c r="AR1041" s="24" t="s">
        <v>230</v>
      </c>
      <c r="AT1041" s="24" t="s">
        <v>145</v>
      </c>
      <c r="AU1041" s="24" t="s">
        <v>83</v>
      </c>
      <c r="AY1041" s="24" t="s">
        <v>143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24" t="s">
        <v>81</v>
      </c>
      <c r="BK1041" s="228">
        <f>ROUND(I1041*H1041,2)</f>
        <v>0</v>
      </c>
      <c r="BL1041" s="24" t="s">
        <v>230</v>
      </c>
      <c r="BM1041" s="24" t="s">
        <v>1001</v>
      </c>
    </row>
    <row r="1042" s="11" customFormat="1">
      <c r="B1042" s="229"/>
      <c r="C1042" s="230"/>
      <c r="D1042" s="231" t="s">
        <v>152</v>
      </c>
      <c r="E1042" s="232" t="s">
        <v>24</v>
      </c>
      <c r="F1042" s="233" t="s">
        <v>1002</v>
      </c>
      <c r="G1042" s="230"/>
      <c r="H1042" s="232" t="s">
        <v>24</v>
      </c>
      <c r="I1042" s="234"/>
      <c r="J1042" s="230"/>
      <c r="K1042" s="230"/>
      <c r="L1042" s="235"/>
      <c r="M1042" s="236"/>
      <c r="N1042" s="237"/>
      <c r="O1042" s="237"/>
      <c r="P1042" s="237"/>
      <c r="Q1042" s="237"/>
      <c r="R1042" s="237"/>
      <c r="S1042" s="237"/>
      <c r="T1042" s="238"/>
      <c r="AT1042" s="239" t="s">
        <v>152</v>
      </c>
      <c r="AU1042" s="239" t="s">
        <v>83</v>
      </c>
      <c r="AV1042" s="11" t="s">
        <v>81</v>
      </c>
      <c r="AW1042" s="11" t="s">
        <v>37</v>
      </c>
      <c r="AX1042" s="11" t="s">
        <v>73</v>
      </c>
      <c r="AY1042" s="239" t="s">
        <v>143</v>
      </c>
    </row>
    <row r="1043" s="12" customFormat="1">
      <c r="B1043" s="240"/>
      <c r="C1043" s="241"/>
      <c r="D1043" s="231" t="s">
        <v>152</v>
      </c>
      <c r="E1043" s="242" t="s">
        <v>24</v>
      </c>
      <c r="F1043" s="243" t="s">
        <v>448</v>
      </c>
      <c r="G1043" s="241"/>
      <c r="H1043" s="244">
        <v>21.75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AT1043" s="250" t="s">
        <v>152</v>
      </c>
      <c r="AU1043" s="250" t="s">
        <v>83</v>
      </c>
      <c r="AV1043" s="12" t="s">
        <v>83</v>
      </c>
      <c r="AW1043" s="12" t="s">
        <v>37</v>
      </c>
      <c r="AX1043" s="12" t="s">
        <v>73</v>
      </c>
      <c r="AY1043" s="250" t="s">
        <v>143</v>
      </c>
    </row>
    <row r="1044" s="12" customFormat="1">
      <c r="B1044" s="240"/>
      <c r="C1044" s="241"/>
      <c r="D1044" s="231" t="s">
        <v>152</v>
      </c>
      <c r="E1044" s="242" t="s">
        <v>24</v>
      </c>
      <c r="F1044" s="243" t="s">
        <v>450</v>
      </c>
      <c r="G1044" s="241"/>
      <c r="H1044" s="244">
        <v>3.4500000000000002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AT1044" s="250" t="s">
        <v>152</v>
      </c>
      <c r="AU1044" s="250" t="s">
        <v>83</v>
      </c>
      <c r="AV1044" s="12" t="s">
        <v>83</v>
      </c>
      <c r="AW1044" s="12" t="s">
        <v>37</v>
      </c>
      <c r="AX1044" s="12" t="s">
        <v>73</v>
      </c>
      <c r="AY1044" s="250" t="s">
        <v>143</v>
      </c>
    </row>
    <row r="1045" s="11" customFormat="1">
      <c r="B1045" s="229"/>
      <c r="C1045" s="230"/>
      <c r="D1045" s="231" t="s">
        <v>152</v>
      </c>
      <c r="E1045" s="232" t="s">
        <v>24</v>
      </c>
      <c r="F1045" s="233" t="s">
        <v>1003</v>
      </c>
      <c r="G1045" s="230"/>
      <c r="H1045" s="232" t="s">
        <v>24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AT1045" s="239" t="s">
        <v>152</v>
      </c>
      <c r="AU1045" s="239" t="s">
        <v>83</v>
      </c>
      <c r="AV1045" s="11" t="s">
        <v>81</v>
      </c>
      <c r="AW1045" s="11" t="s">
        <v>37</v>
      </c>
      <c r="AX1045" s="11" t="s">
        <v>73</v>
      </c>
      <c r="AY1045" s="239" t="s">
        <v>143</v>
      </c>
    </row>
    <row r="1046" s="12" customFormat="1">
      <c r="B1046" s="240"/>
      <c r="C1046" s="241"/>
      <c r="D1046" s="231" t="s">
        <v>152</v>
      </c>
      <c r="E1046" s="242" t="s">
        <v>24</v>
      </c>
      <c r="F1046" s="243" t="s">
        <v>449</v>
      </c>
      <c r="G1046" s="241"/>
      <c r="H1046" s="244">
        <v>6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AT1046" s="250" t="s">
        <v>152</v>
      </c>
      <c r="AU1046" s="250" t="s">
        <v>83</v>
      </c>
      <c r="AV1046" s="12" t="s">
        <v>83</v>
      </c>
      <c r="AW1046" s="12" t="s">
        <v>37</v>
      </c>
      <c r="AX1046" s="12" t="s">
        <v>73</v>
      </c>
      <c r="AY1046" s="250" t="s">
        <v>143</v>
      </c>
    </row>
    <row r="1047" s="13" customFormat="1">
      <c r="B1047" s="251"/>
      <c r="C1047" s="252"/>
      <c r="D1047" s="231" t="s">
        <v>152</v>
      </c>
      <c r="E1047" s="253" t="s">
        <v>24</v>
      </c>
      <c r="F1047" s="254" t="s">
        <v>155</v>
      </c>
      <c r="G1047" s="252"/>
      <c r="H1047" s="255">
        <v>31.199999999999999</v>
      </c>
      <c r="I1047" s="256"/>
      <c r="J1047" s="252"/>
      <c r="K1047" s="252"/>
      <c r="L1047" s="257"/>
      <c r="M1047" s="258"/>
      <c r="N1047" s="259"/>
      <c r="O1047" s="259"/>
      <c r="P1047" s="259"/>
      <c r="Q1047" s="259"/>
      <c r="R1047" s="259"/>
      <c r="S1047" s="259"/>
      <c r="T1047" s="260"/>
      <c r="AT1047" s="261" t="s">
        <v>152</v>
      </c>
      <c r="AU1047" s="261" t="s">
        <v>83</v>
      </c>
      <c r="AV1047" s="13" t="s">
        <v>150</v>
      </c>
      <c r="AW1047" s="13" t="s">
        <v>37</v>
      </c>
      <c r="AX1047" s="13" t="s">
        <v>81</v>
      </c>
      <c r="AY1047" s="261" t="s">
        <v>143</v>
      </c>
    </row>
    <row r="1048" s="1" customFormat="1" ht="25.5" customHeight="1">
      <c r="B1048" s="46"/>
      <c r="C1048" s="217" t="s">
        <v>1004</v>
      </c>
      <c r="D1048" s="217" t="s">
        <v>145</v>
      </c>
      <c r="E1048" s="218" t="s">
        <v>1005</v>
      </c>
      <c r="F1048" s="219" t="s">
        <v>1006</v>
      </c>
      <c r="G1048" s="220" t="s">
        <v>174</v>
      </c>
      <c r="H1048" s="221">
        <v>6.9000000000000004</v>
      </c>
      <c r="I1048" s="222"/>
      <c r="J1048" s="223">
        <f>ROUND(I1048*H1048,2)</f>
        <v>0</v>
      </c>
      <c r="K1048" s="219" t="s">
        <v>149</v>
      </c>
      <c r="L1048" s="72"/>
      <c r="M1048" s="224" t="s">
        <v>24</v>
      </c>
      <c r="N1048" s="225" t="s">
        <v>44</v>
      </c>
      <c r="O1048" s="47"/>
      <c r="P1048" s="226">
        <f>O1048*H1048</f>
        <v>0</v>
      </c>
      <c r="Q1048" s="226">
        <v>0.0023800000000000002</v>
      </c>
      <c r="R1048" s="226">
        <f>Q1048*H1048</f>
        <v>0.016422000000000003</v>
      </c>
      <c r="S1048" s="226">
        <v>0</v>
      </c>
      <c r="T1048" s="227">
        <f>S1048*H1048</f>
        <v>0</v>
      </c>
      <c r="AR1048" s="24" t="s">
        <v>230</v>
      </c>
      <c r="AT1048" s="24" t="s">
        <v>145</v>
      </c>
      <c r="AU1048" s="24" t="s">
        <v>83</v>
      </c>
      <c r="AY1048" s="24" t="s">
        <v>143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24" t="s">
        <v>81</v>
      </c>
      <c r="BK1048" s="228">
        <f>ROUND(I1048*H1048,2)</f>
        <v>0</v>
      </c>
      <c r="BL1048" s="24" t="s">
        <v>230</v>
      </c>
      <c r="BM1048" s="24" t="s">
        <v>1007</v>
      </c>
    </row>
    <row r="1049" s="11" customFormat="1">
      <c r="B1049" s="229"/>
      <c r="C1049" s="230"/>
      <c r="D1049" s="231" t="s">
        <v>152</v>
      </c>
      <c r="E1049" s="232" t="s">
        <v>24</v>
      </c>
      <c r="F1049" s="233" t="s">
        <v>1008</v>
      </c>
      <c r="G1049" s="230"/>
      <c r="H1049" s="232" t="s">
        <v>24</v>
      </c>
      <c r="I1049" s="234"/>
      <c r="J1049" s="230"/>
      <c r="K1049" s="230"/>
      <c r="L1049" s="235"/>
      <c r="M1049" s="236"/>
      <c r="N1049" s="237"/>
      <c r="O1049" s="237"/>
      <c r="P1049" s="237"/>
      <c r="Q1049" s="237"/>
      <c r="R1049" s="237"/>
      <c r="S1049" s="237"/>
      <c r="T1049" s="238"/>
      <c r="AT1049" s="239" t="s">
        <v>152</v>
      </c>
      <c r="AU1049" s="239" t="s">
        <v>83</v>
      </c>
      <c r="AV1049" s="11" t="s">
        <v>81</v>
      </c>
      <c r="AW1049" s="11" t="s">
        <v>37</v>
      </c>
      <c r="AX1049" s="11" t="s">
        <v>73</v>
      </c>
      <c r="AY1049" s="239" t="s">
        <v>143</v>
      </c>
    </row>
    <row r="1050" s="12" customFormat="1">
      <c r="B1050" s="240"/>
      <c r="C1050" s="241"/>
      <c r="D1050" s="231" t="s">
        <v>152</v>
      </c>
      <c r="E1050" s="242" t="s">
        <v>24</v>
      </c>
      <c r="F1050" s="243" t="s">
        <v>556</v>
      </c>
      <c r="G1050" s="241"/>
      <c r="H1050" s="244">
        <v>6.9000000000000004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AT1050" s="250" t="s">
        <v>152</v>
      </c>
      <c r="AU1050" s="250" t="s">
        <v>83</v>
      </c>
      <c r="AV1050" s="12" t="s">
        <v>83</v>
      </c>
      <c r="AW1050" s="12" t="s">
        <v>37</v>
      </c>
      <c r="AX1050" s="12" t="s">
        <v>73</v>
      </c>
      <c r="AY1050" s="250" t="s">
        <v>143</v>
      </c>
    </row>
    <row r="1051" s="13" customFormat="1">
      <c r="B1051" s="251"/>
      <c r="C1051" s="252"/>
      <c r="D1051" s="231" t="s">
        <v>152</v>
      </c>
      <c r="E1051" s="253" t="s">
        <v>24</v>
      </c>
      <c r="F1051" s="254" t="s">
        <v>155</v>
      </c>
      <c r="G1051" s="252"/>
      <c r="H1051" s="255">
        <v>6.9000000000000004</v>
      </c>
      <c r="I1051" s="256"/>
      <c r="J1051" s="252"/>
      <c r="K1051" s="252"/>
      <c r="L1051" s="257"/>
      <c r="M1051" s="258"/>
      <c r="N1051" s="259"/>
      <c r="O1051" s="259"/>
      <c r="P1051" s="259"/>
      <c r="Q1051" s="259"/>
      <c r="R1051" s="259"/>
      <c r="S1051" s="259"/>
      <c r="T1051" s="260"/>
      <c r="AT1051" s="261" t="s">
        <v>152</v>
      </c>
      <c r="AU1051" s="261" t="s">
        <v>83</v>
      </c>
      <c r="AV1051" s="13" t="s">
        <v>150</v>
      </c>
      <c r="AW1051" s="13" t="s">
        <v>37</v>
      </c>
      <c r="AX1051" s="13" t="s">
        <v>81</v>
      </c>
      <c r="AY1051" s="261" t="s">
        <v>143</v>
      </c>
    </row>
    <row r="1052" s="1" customFormat="1" ht="25.5" customHeight="1">
      <c r="B1052" s="46"/>
      <c r="C1052" s="217" t="s">
        <v>1009</v>
      </c>
      <c r="D1052" s="217" t="s">
        <v>145</v>
      </c>
      <c r="E1052" s="218" t="s">
        <v>1010</v>
      </c>
      <c r="F1052" s="219" t="s">
        <v>1011</v>
      </c>
      <c r="G1052" s="220" t="s">
        <v>174</v>
      </c>
      <c r="H1052" s="221">
        <v>146.59999999999999</v>
      </c>
      <c r="I1052" s="222"/>
      <c r="J1052" s="223">
        <f>ROUND(I1052*H1052,2)</f>
        <v>0</v>
      </c>
      <c r="K1052" s="219" t="s">
        <v>149</v>
      </c>
      <c r="L1052" s="72"/>
      <c r="M1052" s="224" t="s">
        <v>24</v>
      </c>
      <c r="N1052" s="225" t="s">
        <v>44</v>
      </c>
      <c r="O1052" s="47"/>
      <c r="P1052" s="226">
        <f>O1052*H1052</f>
        <v>0</v>
      </c>
      <c r="Q1052" s="226">
        <v>0.00296</v>
      </c>
      <c r="R1052" s="226">
        <f>Q1052*H1052</f>
        <v>0.43393599999999999</v>
      </c>
      <c r="S1052" s="226">
        <v>0</v>
      </c>
      <c r="T1052" s="227">
        <f>S1052*H1052</f>
        <v>0</v>
      </c>
      <c r="AR1052" s="24" t="s">
        <v>230</v>
      </c>
      <c r="AT1052" s="24" t="s">
        <v>145</v>
      </c>
      <c r="AU1052" s="24" t="s">
        <v>83</v>
      </c>
      <c r="AY1052" s="24" t="s">
        <v>143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24" t="s">
        <v>81</v>
      </c>
      <c r="BK1052" s="228">
        <f>ROUND(I1052*H1052,2)</f>
        <v>0</v>
      </c>
      <c r="BL1052" s="24" t="s">
        <v>230</v>
      </c>
      <c r="BM1052" s="24" t="s">
        <v>1012</v>
      </c>
    </row>
    <row r="1053" s="11" customFormat="1">
      <c r="B1053" s="229"/>
      <c r="C1053" s="230"/>
      <c r="D1053" s="231" t="s">
        <v>152</v>
      </c>
      <c r="E1053" s="232" t="s">
        <v>24</v>
      </c>
      <c r="F1053" s="233" t="s">
        <v>1013</v>
      </c>
      <c r="G1053" s="230"/>
      <c r="H1053" s="232" t="s">
        <v>24</v>
      </c>
      <c r="I1053" s="234"/>
      <c r="J1053" s="230"/>
      <c r="K1053" s="230"/>
      <c r="L1053" s="235"/>
      <c r="M1053" s="236"/>
      <c r="N1053" s="237"/>
      <c r="O1053" s="237"/>
      <c r="P1053" s="237"/>
      <c r="Q1053" s="237"/>
      <c r="R1053" s="237"/>
      <c r="S1053" s="237"/>
      <c r="T1053" s="238"/>
      <c r="AT1053" s="239" t="s">
        <v>152</v>
      </c>
      <c r="AU1053" s="239" t="s">
        <v>83</v>
      </c>
      <c r="AV1053" s="11" t="s">
        <v>81</v>
      </c>
      <c r="AW1053" s="11" t="s">
        <v>37</v>
      </c>
      <c r="AX1053" s="11" t="s">
        <v>73</v>
      </c>
      <c r="AY1053" s="239" t="s">
        <v>143</v>
      </c>
    </row>
    <row r="1054" s="12" customFormat="1">
      <c r="B1054" s="240"/>
      <c r="C1054" s="241"/>
      <c r="D1054" s="231" t="s">
        <v>152</v>
      </c>
      <c r="E1054" s="242" t="s">
        <v>24</v>
      </c>
      <c r="F1054" s="243" t="s">
        <v>457</v>
      </c>
      <c r="G1054" s="241"/>
      <c r="H1054" s="244">
        <v>1.2</v>
      </c>
      <c r="I1054" s="245"/>
      <c r="J1054" s="241"/>
      <c r="K1054" s="241"/>
      <c r="L1054" s="246"/>
      <c r="M1054" s="247"/>
      <c r="N1054" s="248"/>
      <c r="O1054" s="248"/>
      <c r="P1054" s="248"/>
      <c r="Q1054" s="248"/>
      <c r="R1054" s="248"/>
      <c r="S1054" s="248"/>
      <c r="T1054" s="249"/>
      <c r="AT1054" s="250" t="s">
        <v>152</v>
      </c>
      <c r="AU1054" s="250" t="s">
        <v>83</v>
      </c>
      <c r="AV1054" s="12" t="s">
        <v>83</v>
      </c>
      <c r="AW1054" s="12" t="s">
        <v>37</v>
      </c>
      <c r="AX1054" s="12" t="s">
        <v>73</v>
      </c>
      <c r="AY1054" s="250" t="s">
        <v>143</v>
      </c>
    </row>
    <row r="1055" s="12" customFormat="1">
      <c r="B1055" s="240"/>
      <c r="C1055" s="241"/>
      <c r="D1055" s="231" t="s">
        <v>152</v>
      </c>
      <c r="E1055" s="242" t="s">
        <v>24</v>
      </c>
      <c r="F1055" s="243" t="s">
        <v>559</v>
      </c>
      <c r="G1055" s="241"/>
      <c r="H1055" s="244">
        <v>37.399999999999999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AT1055" s="250" t="s">
        <v>152</v>
      </c>
      <c r="AU1055" s="250" t="s">
        <v>83</v>
      </c>
      <c r="AV1055" s="12" t="s">
        <v>83</v>
      </c>
      <c r="AW1055" s="12" t="s">
        <v>37</v>
      </c>
      <c r="AX1055" s="12" t="s">
        <v>73</v>
      </c>
      <c r="AY1055" s="250" t="s">
        <v>143</v>
      </c>
    </row>
    <row r="1056" s="12" customFormat="1">
      <c r="B1056" s="240"/>
      <c r="C1056" s="241"/>
      <c r="D1056" s="231" t="s">
        <v>152</v>
      </c>
      <c r="E1056" s="242" t="s">
        <v>24</v>
      </c>
      <c r="F1056" s="243" t="s">
        <v>560</v>
      </c>
      <c r="G1056" s="241"/>
      <c r="H1056" s="244">
        <v>79.5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AT1056" s="250" t="s">
        <v>152</v>
      </c>
      <c r="AU1056" s="250" t="s">
        <v>83</v>
      </c>
      <c r="AV1056" s="12" t="s">
        <v>83</v>
      </c>
      <c r="AW1056" s="12" t="s">
        <v>37</v>
      </c>
      <c r="AX1056" s="12" t="s">
        <v>73</v>
      </c>
      <c r="AY1056" s="250" t="s">
        <v>143</v>
      </c>
    </row>
    <row r="1057" s="11" customFormat="1">
      <c r="B1057" s="229"/>
      <c r="C1057" s="230"/>
      <c r="D1057" s="231" t="s">
        <v>152</v>
      </c>
      <c r="E1057" s="232" t="s">
        <v>24</v>
      </c>
      <c r="F1057" s="233" t="s">
        <v>1014</v>
      </c>
      <c r="G1057" s="230"/>
      <c r="H1057" s="232" t="s">
        <v>24</v>
      </c>
      <c r="I1057" s="234"/>
      <c r="J1057" s="230"/>
      <c r="K1057" s="230"/>
      <c r="L1057" s="235"/>
      <c r="M1057" s="236"/>
      <c r="N1057" s="237"/>
      <c r="O1057" s="237"/>
      <c r="P1057" s="237"/>
      <c r="Q1057" s="237"/>
      <c r="R1057" s="237"/>
      <c r="S1057" s="237"/>
      <c r="T1057" s="238"/>
      <c r="AT1057" s="239" t="s">
        <v>152</v>
      </c>
      <c r="AU1057" s="239" t="s">
        <v>83</v>
      </c>
      <c r="AV1057" s="11" t="s">
        <v>81</v>
      </c>
      <c r="AW1057" s="11" t="s">
        <v>37</v>
      </c>
      <c r="AX1057" s="11" t="s">
        <v>73</v>
      </c>
      <c r="AY1057" s="239" t="s">
        <v>143</v>
      </c>
    </row>
    <row r="1058" s="12" customFormat="1">
      <c r="B1058" s="240"/>
      <c r="C1058" s="241"/>
      <c r="D1058" s="231" t="s">
        <v>152</v>
      </c>
      <c r="E1058" s="242" t="s">
        <v>24</v>
      </c>
      <c r="F1058" s="243" t="s">
        <v>1015</v>
      </c>
      <c r="G1058" s="241"/>
      <c r="H1058" s="244">
        <v>18.100000000000001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AT1058" s="250" t="s">
        <v>152</v>
      </c>
      <c r="AU1058" s="250" t="s">
        <v>83</v>
      </c>
      <c r="AV1058" s="12" t="s">
        <v>83</v>
      </c>
      <c r="AW1058" s="12" t="s">
        <v>37</v>
      </c>
      <c r="AX1058" s="12" t="s">
        <v>73</v>
      </c>
      <c r="AY1058" s="250" t="s">
        <v>143</v>
      </c>
    </row>
    <row r="1059" s="12" customFormat="1">
      <c r="B1059" s="240"/>
      <c r="C1059" s="241"/>
      <c r="D1059" s="231" t="s">
        <v>152</v>
      </c>
      <c r="E1059" s="242" t="s">
        <v>24</v>
      </c>
      <c r="F1059" s="243" t="s">
        <v>564</v>
      </c>
      <c r="G1059" s="241"/>
      <c r="H1059" s="244">
        <v>10.4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AT1059" s="250" t="s">
        <v>152</v>
      </c>
      <c r="AU1059" s="250" t="s">
        <v>83</v>
      </c>
      <c r="AV1059" s="12" t="s">
        <v>83</v>
      </c>
      <c r="AW1059" s="12" t="s">
        <v>37</v>
      </c>
      <c r="AX1059" s="12" t="s">
        <v>73</v>
      </c>
      <c r="AY1059" s="250" t="s">
        <v>143</v>
      </c>
    </row>
    <row r="1060" s="13" customFormat="1">
      <c r="B1060" s="251"/>
      <c r="C1060" s="252"/>
      <c r="D1060" s="231" t="s">
        <v>152</v>
      </c>
      <c r="E1060" s="253" t="s">
        <v>24</v>
      </c>
      <c r="F1060" s="254" t="s">
        <v>155</v>
      </c>
      <c r="G1060" s="252"/>
      <c r="H1060" s="255">
        <v>146.59999999999999</v>
      </c>
      <c r="I1060" s="256"/>
      <c r="J1060" s="252"/>
      <c r="K1060" s="252"/>
      <c r="L1060" s="257"/>
      <c r="M1060" s="258"/>
      <c r="N1060" s="259"/>
      <c r="O1060" s="259"/>
      <c r="P1060" s="259"/>
      <c r="Q1060" s="259"/>
      <c r="R1060" s="259"/>
      <c r="S1060" s="259"/>
      <c r="T1060" s="260"/>
      <c r="AT1060" s="261" t="s">
        <v>152</v>
      </c>
      <c r="AU1060" s="261" t="s">
        <v>83</v>
      </c>
      <c r="AV1060" s="13" t="s">
        <v>150</v>
      </c>
      <c r="AW1060" s="13" t="s">
        <v>37</v>
      </c>
      <c r="AX1060" s="13" t="s">
        <v>81</v>
      </c>
      <c r="AY1060" s="261" t="s">
        <v>143</v>
      </c>
    </row>
    <row r="1061" s="1" customFormat="1" ht="25.5" customHeight="1">
      <c r="B1061" s="46"/>
      <c r="C1061" s="217" t="s">
        <v>1016</v>
      </c>
      <c r="D1061" s="217" t="s">
        <v>145</v>
      </c>
      <c r="E1061" s="218" t="s">
        <v>1017</v>
      </c>
      <c r="F1061" s="219" t="s">
        <v>1018</v>
      </c>
      <c r="G1061" s="220" t="s">
        <v>174</v>
      </c>
      <c r="H1061" s="221">
        <v>12.800000000000001</v>
      </c>
      <c r="I1061" s="222"/>
      <c r="J1061" s="223">
        <f>ROUND(I1061*H1061,2)</f>
        <v>0</v>
      </c>
      <c r="K1061" s="219" t="s">
        <v>149</v>
      </c>
      <c r="L1061" s="72"/>
      <c r="M1061" s="224" t="s">
        <v>24</v>
      </c>
      <c r="N1061" s="225" t="s">
        <v>44</v>
      </c>
      <c r="O1061" s="47"/>
      <c r="P1061" s="226">
        <f>O1061*H1061</f>
        <v>0</v>
      </c>
      <c r="Q1061" s="226">
        <v>0.0080199999999999994</v>
      </c>
      <c r="R1061" s="226">
        <f>Q1061*H1061</f>
        <v>0.102656</v>
      </c>
      <c r="S1061" s="226">
        <v>0</v>
      </c>
      <c r="T1061" s="227">
        <f>S1061*H1061</f>
        <v>0</v>
      </c>
      <c r="AR1061" s="24" t="s">
        <v>230</v>
      </c>
      <c r="AT1061" s="24" t="s">
        <v>145</v>
      </c>
      <c r="AU1061" s="24" t="s">
        <v>83</v>
      </c>
      <c r="AY1061" s="24" t="s">
        <v>143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24" t="s">
        <v>81</v>
      </c>
      <c r="BK1061" s="228">
        <f>ROUND(I1061*H1061,2)</f>
        <v>0</v>
      </c>
      <c r="BL1061" s="24" t="s">
        <v>230</v>
      </c>
      <c r="BM1061" s="24" t="s">
        <v>1019</v>
      </c>
    </row>
    <row r="1062" s="12" customFormat="1">
      <c r="B1062" s="240"/>
      <c r="C1062" s="241"/>
      <c r="D1062" s="231" t="s">
        <v>152</v>
      </c>
      <c r="E1062" s="242" t="s">
        <v>24</v>
      </c>
      <c r="F1062" s="243" t="s">
        <v>1020</v>
      </c>
      <c r="G1062" s="241"/>
      <c r="H1062" s="244">
        <v>12.800000000000001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AT1062" s="250" t="s">
        <v>152</v>
      </c>
      <c r="AU1062" s="250" t="s">
        <v>83</v>
      </c>
      <c r="AV1062" s="12" t="s">
        <v>83</v>
      </c>
      <c r="AW1062" s="12" t="s">
        <v>37</v>
      </c>
      <c r="AX1062" s="12" t="s">
        <v>81</v>
      </c>
      <c r="AY1062" s="250" t="s">
        <v>143</v>
      </c>
    </row>
    <row r="1063" s="1" customFormat="1" ht="25.5" customHeight="1">
      <c r="B1063" s="46"/>
      <c r="C1063" s="217" t="s">
        <v>1021</v>
      </c>
      <c r="D1063" s="217" t="s">
        <v>145</v>
      </c>
      <c r="E1063" s="218" t="s">
        <v>1022</v>
      </c>
      <c r="F1063" s="219" t="s">
        <v>1023</v>
      </c>
      <c r="G1063" s="220" t="s">
        <v>174</v>
      </c>
      <c r="H1063" s="221">
        <v>192</v>
      </c>
      <c r="I1063" s="222"/>
      <c r="J1063" s="223">
        <f>ROUND(I1063*H1063,2)</f>
        <v>0</v>
      </c>
      <c r="K1063" s="219" t="s">
        <v>149</v>
      </c>
      <c r="L1063" s="72"/>
      <c r="M1063" s="224" t="s">
        <v>24</v>
      </c>
      <c r="N1063" s="225" t="s">
        <v>44</v>
      </c>
      <c r="O1063" s="47"/>
      <c r="P1063" s="226">
        <f>O1063*H1063</f>
        <v>0</v>
      </c>
      <c r="Q1063" s="226">
        <v>0.0023600000000000001</v>
      </c>
      <c r="R1063" s="226">
        <f>Q1063*H1063</f>
        <v>0.45312000000000002</v>
      </c>
      <c r="S1063" s="226">
        <v>0</v>
      </c>
      <c r="T1063" s="227">
        <f>S1063*H1063</f>
        <v>0</v>
      </c>
      <c r="AR1063" s="24" t="s">
        <v>230</v>
      </c>
      <c r="AT1063" s="24" t="s">
        <v>145</v>
      </c>
      <c r="AU1063" s="24" t="s">
        <v>83</v>
      </c>
      <c r="AY1063" s="24" t="s">
        <v>143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24" t="s">
        <v>81</v>
      </c>
      <c r="BK1063" s="228">
        <f>ROUND(I1063*H1063,2)</f>
        <v>0</v>
      </c>
      <c r="BL1063" s="24" t="s">
        <v>230</v>
      </c>
      <c r="BM1063" s="24" t="s">
        <v>1024</v>
      </c>
    </row>
    <row r="1064" s="11" customFormat="1">
      <c r="B1064" s="229"/>
      <c r="C1064" s="230"/>
      <c r="D1064" s="231" t="s">
        <v>152</v>
      </c>
      <c r="E1064" s="232" t="s">
        <v>24</v>
      </c>
      <c r="F1064" s="233" t="s">
        <v>1025</v>
      </c>
      <c r="G1064" s="230"/>
      <c r="H1064" s="232" t="s">
        <v>24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AT1064" s="239" t="s">
        <v>152</v>
      </c>
      <c r="AU1064" s="239" t="s">
        <v>83</v>
      </c>
      <c r="AV1064" s="11" t="s">
        <v>81</v>
      </c>
      <c r="AW1064" s="11" t="s">
        <v>37</v>
      </c>
      <c r="AX1064" s="11" t="s">
        <v>73</v>
      </c>
      <c r="AY1064" s="239" t="s">
        <v>143</v>
      </c>
    </row>
    <row r="1065" s="12" customFormat="1">
      <c r="B1065" s="240"/>
      <c r="C1065" s="241"/>
      <c r="D1065" s="231" t="s">
        <v>152</v>
      </c>
      <c r="E1065" s="242" t="s">
        <v>24</v>
      </c>
      <c r="F1065" s="243" t="s">
        <v>997</v>
      </c>
      <c r="G1065" s="241"/>
      <c r="H1065" s="244">
        <v>192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AT1065" s="250" t="s">
        <v>152</v>
      </c>
      <c r="AU1065" s="250" t="s">
        <v>83</v>
      </c>
      <c r="AV1065" s="12" t="s">
        <v>83</v>
      </c>
      <c r="AW1065" s="12" t="s">
        <v>37</v>
      </c>
      <c r="AX1065" s="12" t="s">
        <v>73</v>
      </c>
      <c r="AY1065" s="250" t="s">
        <v>143</v>
      </c>
    </row>
    <row r="1066" s="13" customFormat="1">
      <c r="B1066" s="251"/>
      <c r="C1066" s="252"/>
      <c r="D1066" s="231" t="s">
        <v>152</v>
      </c>
      <c r="E1066" s="253" t="s">
        <v>24</v>
      </c>
      <c r="F1066" s="254" t="s">
        <v>155</v>
      </c>
      <c r="G1066" s="252"/>
      <c r="H1066" s="255">
        <v>192</v>
      </c>
      <c r="I1066" s="256"/>
      <c r="J1066" s="252"/>
      <c r="K1066" s="252"/>
      <c r="L1066" s="257"/>
      <c r="M1066" s="258"/>
      <c r="N1066" s="259"/>
      <c r="O1066" s="259"/>
      <c r="P1066" s="259"/>
      <c r="Q1066" s="259"/>
      <c r="R1066" s="259"/>
      <c r="S1066" s="259"/>
      <c r="T1066" s="260"/>
      <c r="AT1066" s="261" t="s">
        <v>152</v>
      </c>
      <c r="AU1066" s="261" t="s">
        <v>83</v>
      </c>
      <c r="AV1066" s="13" t="s">
        <v>150</v>
      </c>
      <c r="AW1066" s="13" t="s">
        <v>37</v>
      </c>
      <c r="AX1066" s="13" t="s">
        <v>81</v>
      </c>
      <c r="AY1066" s="261" t="s">
        <v>143</v>
      </c>
    </row>
    <row r="1067" s="1" customFormat="1" ht="25.5" customHeight="1">
      <c r="B1067" s="46"/>
      <c r="C1067" s="217" t="s">
        <v>1026</v>
      </c>
      <c r="D1067" s="217" t="s">
        <v>145</v>
      </c>
      <c r="E1067" s="218" t="s">
        <v>1027</v>
      </c>
      <c r="F1067" s="219" t="s">
        <v>1028</v>
      </c>
      <c r="G1067" s="220" t="s">
        <v>148</v>
      </c>
      <c r="H1067" s="221">
        <v>46</v>
      </c>
      <c r="I1067" s="222"/>
      <c r="J1067" s="223">
        <f>ROUND(I1067*H1067,2)</f>
        <v>0</v>
      </c>
      <c r="K1067" s="219" t="s">
        <v>24</v>
      </c>
      <c r="L1067" s="72"/>
      <c r="M1067" s="224" t="s">
        <v>24</v>
      </c>
      <c r="N1067" s="225" t="s">
        <v>44</v>
      </c>
      <c r="O1067" s="47"/>
      <c r="P1067" s="226">
        <f>O1067*H1067</f>
        <v>0</v>
      </c>
      <c r="Q1067" s="226">
        <v>0</v>
      </c>
      <c r="R1067" s="226">
        <f>Q1067*H1067</f>
        <v>0</v>
      </c>
      <c r="S1067" s="226">
        <v>0</v>
      </c>
      <c r="T1067" s="227">
        <f>S1067*H1067</f>
        <v>0</v>
      </c>
      <c r="AR1067" s="24" t="s">
        <v>230</v>
      </c>
      <c r="AT1067" s="24" t="s">
        <v>145</v>
      </c>
      <c r="AU1067" s="24" t="s">
        <v>83</v>
      </c>
      <c r="AY1067" s="24" t="s">
        <v>143</v>
      </c>
      <c r="BE1067" s="228">
        <f>IF(N1067="základní",J1067,0)</f>
        <v>0</v>
      </c>
      <c r="BF1067" s="228">
        <f>IF(N1067="snížená",J1067,0)</f>
        <v>0</v>
      </c>
      <c r="BG1067" s="228">
        <f>IF(N1067="zákl. přenesená",J1067,0)</f>
        <v>0</v>
      </c>
      <c r="BH1067" s="228">
        <f>IF(N1067="sníž. přenesená",J1067,0)</f>
        <v>0</v>
      </c>
      <c r="BI1067" s="228">
        <f>IF(N1067="nulová",J1067,0)</f>
        <v>0</v>
      </c>
      <c r="BJ1067" s="24" t="s">
        <v>81</v>
      </c>
      <c r="BK1067" s="228">
        <f>ROUND(I1067*H1067,2)</f>
        <v>0</v>
      </c>
      <c r="BL1067" s="24" t="s">
        <v>230</v>
      </c>
      <c r="BM1067" s="24" t="s">
        <v>1029</v>
      </c>
    </row>
    <row r="1068" s="1" customFormat="1">
      <c r="B1068" s="46"/>
      <c r="C1068" s="74"/>
      <c r="D1068" s="231" t="s">
        <v>296</v>
      </c>
      <c r="E1068" s="74"/>
      <c r="F1068" s="272" t="s">
        <v>1030</v>
      </c>
      <c r="G1068" s="74"/>
      <c r="H1068" s="74"/>
      <c r="I1068" s="187"/>
      <c r="J1068" s="74"/>
      <c r="K1068" s="74"/>
      <c r="L1068" s="72"/>
      <c r="M1068" s="273"/>
      <c r="N1068" s="47"/>
      <c r="O1068" s="47"/>
      <c r="P1068" s="47"/>
      <c r="Q1068" s="47"/>
      <c r="R1068" s="47"/>
      <c r="S1068" s="47"/>
      <c r="T1068" s="95"/>
      <c r="AT1068" s="24" t="s">
        <v>296</v>
      </c>
      <c r="AU1068" s="24" t="s">
        <v>83</v>
      </c>
    </row>
    <row r="1069" s="12" customFormat="1">
      <c r="B1069" s="240"/>
      <c r="C1069" s="241"/>
      <c r="D1069" s="231" t="s">
        <v>152</v>
      </c>
      <c r="E1069" s="242" t="s">
        <v>24</v>
      </c>
      <c r="F1069" s="243" t="s">
        <v>750</v>
      </c>
      <c r="G1069" s="241"/>
      <c r="H1069" s="244">
        <v>46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AT1069" s="250" t="s">
        <v>152</v>
      </c>
      <c r="AU1069" s="250" t="s">
        <v>83</v>
      </c>
      <c r="AV1069" s="12" t="s">
        <v>83</v>
      </c>
      <c r="AW1069" s="12" t="s">
        <v>37</v>
      </c>
      <c r="AX1069" s="12" t="s">
        <v>81</v>
      </c>
      <c r="AY1069" s="250" t="s">
        <v>143</v>
      </c>
    </row>
    <row r="1070" s="1" customFormat="1" ht="16.5" customHeight="1">
      <c r="B1070" s="46"/>
      <c r="C1070" s="217" t="s">
        <v>1031</v>
      </c>
      <c r="D1070" s="217" t="s">
        <v>145</v>
      </c>
      <c r="E1070" s="218" t="s">
        <v>1032</v>
      </c>
      <c r="F1070" s="219" t="s">
        <v>1033</v>
      </c>
      <c r="G1070" s="220" t="s">
        <v>148</v>
      </c>
      <c r="H1070" s="221">
        <v>46</v>
      </c>
      <c r="I1070" s="222"/>
      <c r="J1070" s="223">
        <f>ROUND(I1070*H1070,2)</f>
        <v>0</v>
      </c>
      <c r="K1070" s="219" t="s">
        <v>24</v>
      </c>
      <c r="L1070" s="72"/>
      <c r="M1070" s="224" t="s">
        <v>24</v>
      </c>
      <c r="N1070" s="225" t="s">
        <v>44</v>
      </c>
      <c r="O1070" s="47"/>
      <c r="P1070" s="226">
        <f>O1070*H1070</f>
        <v>0</v>
      </c>
      <c r="Q1070" s="226">
        <v>0</v>
      </c>
      <c r="R1070" s="226">
        <f>Q1070*H1070</f>
        <v>0</v>
      </c>
      <c r="S1070" s="226">
        <v>0</v>
      </c>
      <c r="T1070" s="227">
        <f>S1070*H1070</f>
        <v>0</v>
      </c>
      <c r="AR1070" s="24" t="s">
        <v>230</v>
      </c>
      <c r="AT1070" s="24" t="s">
        <v>145</v>
      </c>
      <c r="AU1070" s="24" t="s">
        <v>83</v>
      </c>
      <c r="AY1070" s="24" t="s">
        <v>143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24" t="s">
        <v>81</v>
      </c>
      <c r="BK1070" s="228">
        <f>ROUND(I1070*H1070,2)</f>
        <v>0</v>
      </c>
      <c r="BL1070" s="24" t="s">
        <v>230</v>
      </c>
      <c r="BM1070" s="24" t="s">
        <v>1034</v>
      </c>
    </row>
    <row r="1071" s="1" customFormat="1">
      <c r="B1071" s="46"/>
      <c r="C1071" s="74"/>
      <c r="D1071" s="231" t="s">
        <v>296</v>
      </c>
      <c r="E1071" s="74"/>
      <c r="F1071" s="272" t="s">
        <v>1030</v>
      </c>
      <c r="G1071" s="74"/>
      <c r="H1071" s="74"/>
      <c r="I1071" s="187"/>
      <c r="J1071" s="74"/>
      <c r="K1071" s="74"/>
      <c r="L1071" s="72"/>
      <c r="M1071" s="273"/>
      <c r="N1071" s="47"/>
      <c r="O1071" s="47"/>
      <c r="P1071" s="47"/>
      <c r="Q1071" s="47"/>
      <c r="R1071" s="47"/>
      <c r="S1071" s="47"/>
      <c r="T1071" s="95"/>
      <c r="AT1071" s="24" t="s">
        <v>296</v>
      </c>
      <c r="AU1071" s="24" t="s">
        <v>83</v>
      </c>
    </row>
    <row r="1072" s="12" customFormat="1">
      <c r="B1072" s="240"/>
      <c r="C1072" s="241"/>
      <c r="D1072" s="231" t="s">
        <v>152</v>
      </c>
      <c r="E1072" s="242" t="s">
        <v>24</v>
      </c>
      <c r="F1072" s="243" t="s">
        <v>750</v>
      </c>
      <c r="G1072" s="241"/>
      <c r="H1072" s="244">
        <v>46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AT1072" s="250" t="s">
        <v>152</v>
      </c>
      <c r="AU1072" s="250" t="s">
        <v>83</v>
      </c>
      <c r="AV1072" s="12" t="s">
        <v>83</v>
      </c>
      <c r="AW1072" s="12" t="s">
        <v>37</v>
      </c>
      <c r="AX1072" s="12" t="s">
        <v>81</v>
      </c>
      <c r="AY1072" s="250" t="s">
        <v>143</v>
      </c>
    </row>
    <row r="1073" s="1" customFormat="1" ht="25.5" customHeight="1">
      <c r="B1073" s="46"/>
      <c r="C1073" s="217" t="s">
        <v>1035</v>
      </c>
      <c r="D1073" s="217" t="s">
        <v>145</v>
      </c>
      <c r="E1073" s="218" t="s">
        <v>1036</v>
      </c>
      <c r="F1073" s="219" t="s">
        <v>1037</v>
      </c>
      <c r="G1073" s="220" t="s">
        <v>174</v>
      </c>
      <c r="H1073" s="221">
        <v>12.800000000000001</v>
      </c>
      <c r="I1073" s="222"/>
      <c r="J1073" s="223">
        <f>ROUND(I1073*H1073,2)</f>
        <v>0</v>
      </c>
      <c r="K1073" s="219" t="s">
        <v>24</v>
      </c>
      <c r="L1073" s="72"/>
      <c r="M1073" s="224" t="s">
        <v>24</v>
      </c>
      <c r="N1073" s="225" t="s">
        <v>44</v>
      </c>
      <c r="O1073" s="47"/>
      <c r="P1073" s="226">
        <f>O1073*H1073</f>
        <v>0</v>
      </c>
      <c r="Q1073" s="226">
        <v>0</v>
      </c>
      <c r="R1073" s="226">
        <f>Q1073*H1073</f>
        <v>0</v>
      </c>
      <c r="S1073" s="226">
        <v>0</v>
      </c>
      <c r="T1073" s="227">
        <f>S1073*H1073</f>
        <v>0</v>
      </c>
      <c r="AR1073" s="24" t="s">
        <v>230</v>
      </c>
      <c r="AT1073" s="24" t="s">
        <v>145</v>
      </c>
      <c r="AU1073" s="24" t="s">
        <v>83</v>
      </c>
      <c r="AY1073" s="24" t="s">
        <v>143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24" t="s">
        <v>81</v>
      </c>
      <c r="BK1073" s="228">
        <f>ROUND(I1073*H1073,2)</f>
        <v>0</v>
      </c>
      <c r="BL1073" s="24" t="s">
        <v>230</v>
      </c>
      <c r="BM1073" s="24" t="s">
        <v>1038</v>
      </c>
    </row>
    <row r="1074" s="12" customFormat="1">
      <c r="B1074" s="240"/>
      <c r="C1074" s="241"/>
      <c r="D1074" s="231" t="s">
        <v>152</v>
      </c>
      <c r="E1074" s="242" t="s">
        <v>24</v>
      </c>
      <c r="F1074" s="243" t="s">
        <v>1039</v>
      </c>
      <c r="G1074" s="241"/>
      <c r="H1074" s="244">
        <v>12.800000000000001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AT1074" s="250" t="s">
        <v>152</v>
      </c>
      <c r="AU1074" s="250" t="s">
        <v>83</v>
      </c>
      <c r="AV1074" s="12" t="s">
        <v>83</v>
      </c>
      <c r="AW1074" s="12" t="s">
        <v>37</v>
      </c>
      <c r="AX1074" s="12" t="s">
        <v>81</v>
      </c>
      <c r="AY1074" s="250" t="s">
        <v>143</v>
      </c>
    </row>
    <row r="1075" s="1" customFormat="1" ht="16.5" customHeight="1">
      <c r="B1075" s="46"/>
      <c r="C1075" s="217" t="s">
        <v>1040</v>
      </c>
      <c r="D1075" s="217" t="s">
        <v>145</v>
      </c>
      <c r="E1075" s="218" t="s">
        <v>1041</v>
      </c>
      <c r="F1075" s="219" t="s">
        <v>1042</v>
      </c>
      <c r="G1075" s="220" t="s">
        <v>174</v>
      </c>
      <c r="H1075" s="221">
        <v>12.800000000000001</v>
      </c>
      <c r="I1075" s="222"/>
      <c r="J1075" s="223">
        <f>ROUND(I1075*H1075,2)</f>
        <v>0</v>
      </c>
      <c r="K1075" s="219" t="s">
        <v>24</v>
      </c>
      <c r="L1075" s="72"/>
      <c r="M1075" s="224" t="s">
        <v>24</v>
      </c>
      <c r="N1075" s="225" t="s">
        <v>44</v>
      </c>
      <c r="O1075" s="47"/>
      <c r="P1075" s="226">
        <f>O1075*H1075</f>
        <v>0</v>
      </c>
      <c r="Q1075" s="226">
        <v>0</v>
      </c>
      <c r="R1075" s="226">
        <f>Q1075*H1075</f>
        <v>0</v>
      </c>
      <c r="S1075" s="226">
        <v>0</v>
      </c>
      <c r="T1075" s="227">
        <f>S1075*H1075</f>
        <v>0</v>
      </c>
      <c r="AR1075" s="24" t="s">
        <v>230</v>
      </c>
      <c r="AT1075" s="24" t="s">
        <v>145</v>
      </c>
      <c r="AU1075" s="24" t="s">
        <v>83</v>
      </c>
      <c r="AY1075" s="24" t="s">
        <v>143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24" t="s">
        <v>81</v>
      </c>
      <c r="BK1075" s="228">
        <f>ROUND(I1075*H1075,2)</f>
        <v>0</v>
      </c>
      <c r="BL1075" s="24" t="s">
        <v>230</v>
      </c>
      <c r="BM1075" s="24" t="s">
        <v>1043</v>
      </c>
    </row>
    <row r="1076" s="12" customFormat="1">
      <c r="B1076" s="240"/>
      <c r="C1076" s="241"/>
      <c r="D1076" s="231" t="s">
        <v>152</v>
      </c>
      <c r="E1076" s="242" t="s">
        <v>24</v>
      </c>
      <c r="F1076" s="243" t="s">
        <v>1039</v>
      </c>
      <c r="G1076" s="241"/>
      <c r="H1076" s="244">
        <v>12.800000000000001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AT1076" s="250" t="s">
        <v>152</v>
      </c>
      <c r="AU1076" s="250" t="s">
        <v>83</v>
      </c>
      <c r="AV1076" s="12" t="s">
        <v>83</v>
      </c>
      <c r="AW1076" s="12" t="s">
        <v>37</v>
      </c>
      <c r="AX1076" s="12" t="s">
        <v>81</v>
      </c>
      <c r="AY1076" s="250" t="s">
        <v>143</v>
      </c>
    </row>
    <row r="1077" s="1" customFormat="1" ht="16.5" customHeight="1">
      <c r="B1077" s="46"/>
      <c r="C1077" s="217" t="s">
        <v>1044</v>
      </c>
      <c r="D1077" s="217" t="s">
        <v>145</v>
      </c>
      <c r="E1077" s="218" t="s">
        <v>1045</v>
      </c>
      <c r="F1077" s="219" t="s">
        <v>1046</v>
      </c>
      <c r="G1077" s="220" t="s">
        <v>174</v>
      </c>
      <c r="H1077" s="221">
        <v>13.300000000000001</v>
      </c>
      <c r="I1077" s="222"/>
      <c r="J1077" s="223">
        <f>ROUND(I1077*H1077,2)</f>
        <v>0</v>
      </c>
      <c r="K1077" s="219" t="s">
        <v>24</v>
      </c>
      <c r="L1077" s="72"/>
      <c r="M1077" s="224" t="s">
        <v>24</v>
      </c>
      <c r="N1077" s="225" t="s">
        <v>44</v>
      </c>
      <c r="O1077" s="47"/>
      <c r="P1077" s="226">
        <f>O1077*H1077</f>
        <v>0</v>
      </c>
      <c r="Q1077" s="226">
        <v>0</v>
      </c>
      <c r="R1077" s="226">
        <f>Q1077*H1077</f>
        <v>0</v>
      </c>
      <c r="S1077" s="226">
        <v>0</v>
      </c>
      <c r="T1077" s="227">
        <f>S1077*H1077</f>
        <v>0</v>
      </c>
      <c r="AR1077" s="24" t="s">
        <v>230</v>
      </c>
      <c r="AT1077" s="24" t="s">
        <v>145</v>
      </c>
      <c r="AU1077" s="24" t="s">
        <v>83</v>
      </c>
      <c r="AY1077" s="24" t="s">
        <v>143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24" t="s">
        <v>81</v>
      </c>
      <c r="BK1077" s="228">
        <f>ROUND(I1077*H1077,2)</f>
        <v>0</v>
      </c>
      <c r="BL1077" s="24" t="s">
        <v>230</v>
      </c>
      <c r="BM1077" s="24" t="s">
        <v>1047</v>
      </c>
    </row>
    <row r="1078" s="11" customFormat="1">
      <c r="B1078" s="229"/>
      <c r="C1078" s="230"/>
      <c r="D1078" s="231" t="s">
        <v>152</v>
      </c>
      <c r="E1078" s="232" t="s">
        <v>24</v>
      </c>
      <c r="F1078" s="233" t="s">
        <v>1048</v>
      </c>
      <c r="G1078" s="230"/>
      <c r="H1078" s="232" t="s">
        <v>24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AT1078" s="239" t="s">
        <v>152</v>
      </c>
      <c r="AU1078" s="239" t="s">
        <v>83</v>
      </c>
      <c r="AV1078" s="11" t="s">
        <v>81</v>
      </c>
      <c r="AW1078" s="11" t="s">
        <v>37</v>
      </c>
      <c r="AX1078" s="11" t="s">
        <v>73</v>
      </c>
      <c r="AY1078" s="239" t="s">
        <v>143</v>
      </c>
    </row>
    <row r="1079" s="12" customFormat="1">
      <c r="B1079" s="240"/>
      <c r="C1079" s="241"/>
      <c r="D1079" s="231" t="s">
        <v>152</v>
      </c>
      <c r="E1079" s="242" t="s">
        <v>24</v>
      </c>
      <c r="F1079" s="243" t="s">
        <v>1049</v>
      </c>
      <c r="G1079" s="241"/>
      <c r="H1079" s="244">
        <v>13.300000000000001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AT1079" s="250" t="s">
        <v>152</v>
      </c>
      <c r="AU1079" s="250" t="s">
        <v>83</v>
      </c>
      <c r="AV1079" s="12" t="s">
        <v>83</v>
      </c>
      <c r="AW1079" s="12" t="s">
        <v>37</v>
      </c>
      <c r="AX1079" s="12" t="s">
        <v>81</v>
      </c>
      <c r="AY1079" s="250" t="s">
        <v>143</v>
      </c>
    </row>
    <row r="1080" s="1" customFormat="1" ht="16.5" customHeight="1">
      <c r="B1080" s="46"/>
      <c r="C1080" s="217" t="s">
        <v>1050</v>
      </c>
      <c r="D1080" s="217" t="s">
        <v>145</v>
      </c>
      <c r="E1080" s="218" t="s">
        <v>1051</v>
      </c>
      <c r="F1080" s="219" t="s">
        <v>1052</v>
      </c>
      <c r="G1080" s="220" t="s">
        <v>174</v>
      </c>
      <c r="H1080" s="221">
        <v>7.5</v>
      </c>
      <c r="I1080" s="222"/>
      <c r="J1080" s="223">
        <f>ROUND(I1080*H1080,2)</f>
        <v>0</v>
      </c>
      <c r="K1080" s="219" t="s">
        <v>24</v>
      </c>
      <c r="L1080" s="72"/>
      <c r="M1080" s="224" t="s">
        <v>24</v>
      </c>
      <c r="N1080" s="225" t="s">
        <v>44</v>
      </c>
      <c r="O1080" s="47"/>
      <c r="P1080" s="226">
        <f>O1080*H1080</f>
        <v>0</v>
      </c>
      <c r="Q1080" s="226">
        <v>0</v>
      </c>
      <c r="R1080" s="226">
        <f>Q1080*H1080</f>
        <v>0</v>
      </c>
      <c r="S1080" s="226">
        <v>0</v>
      </c>
      <c r="T1080" s="227">
        <f>S1080*H1080</f>
        <v>0</v>
      </c>
      <c r="AR1080" s="24" t="s">
        <v>230</v>
      </c>
      <c r="AT1080" s="24" t="s">
        <v>145</v>
      </c>
      <c r="AU1080" s="24" t="s">
        <v>83</v>
      </c>
      <c r="AY1080" s="24" t="s">
        <v>143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24" t="s">
        <v>81</v>
      </c>
      <c r="BK1080" s="228">
        <f>ROUND(I1080*H1080,2)</f>
        <v>0</v>
      </c>
      <c r="BL1080" s="24" t="s">
        <v>230</v>
      </c>
      <c r="BM1080" s="24" t="s">
        <v>1053</v>
      </c>
    </row>
    <row r="1081" s="11" customFormat="1">
      <c r="B1081" s="229"/>
      <c r="C1081" s="230"/>
      <c r="D1081" s="231" t="s">
        <v>152</v>
      </c>
      <c r="E1081" s="232" t="s">
        <v>24</v>
      </c>
      <c r="F1081" s="233" t="s">
        <v>1054</v>
      </c>
      <c r="G1081" s="230"/>
      <c r="H1081" s="232" t="s">
        <v>24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AT1081" s="239" t="s">
        <v>152</v>
      </c>
      <c r="AU1081" s="239" t="s">
        <v>83</v>
      </c>
      <c r="AV1081" s="11" t="s">
        <v>81</v>
      </c>
      <c r="AW1081" s="11" t="s">
        <v>37</v>
      </c>
      <c r="AX1081" s="11" t="s">
        <v>73</v>
      </c>
      <c r="AY1081" s="239" t="s">
        <v>143</v>
      </c>
    </row>
    <row r="1082" s="12" customFormat="1">
      <c r="B1082" s="240"/>
      <c r="C1082" s="241"/>
      <c r="D1082" s="231" t="s">
        <v>152</v>
      </c>
      <c r="E1082" s="242" t="s">
        <v>24</v>
      </c>
      <c r="F1082" s="243" t="s">
        <v>1055</v>
      </c>
      <c r="G1082" s="241"/>
      <c r="H1082" s="244">
        <v>7.5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AT1082" s="250" t="s">
        <v>152</v>
      </c>
      <c r="AU1082" s="250" t="s">
        <v>83</v>
      </c>
      <c r="AV1082" s="12" t="s">
        <v>83</v>
      </c>
      <c r="AW1082" s="12" t="s">
        <v>37</v>
      </c>
      <c r="AX1082" s="12" t="s">
        <v>81</v>
      </c>
      <c r="AY1082" s="250" t="s">
        <v>143</v>
      </c>
    </row>
    <row r="1083" s="1" customFormat="1" ht="25.5" customHeight="1">
      <c r="B1083" s="46"/>
      <c r="C1083" s="217" t="s">
        <v>1056</v>
      </c>
      <c r="D1083" s="217" t="s">
        <v>145</v>
      </c>
      <c r="E1083" s="218" t="s">
        <v>1057</v>
      </c>
      <c r="F1083" s="219" t="s">
        <v>1058</v>
      </c>
      <c r="G1083" s="220" t="s">
        <v>174</v>
      </c>
      <c r="H1083" s="221">
        <v>261</v>
      </c>
      <c r="I1083" s="222"/>
      <c r="J1083" s="223">
        <f>ROUND(I1083*H1083,2)</f>
        <v>0</v>
      </c>
      <c r="K1083" s="219" t="s">
        <v>24</v>
      </c>
      <c r="L1083" s="72"/>
      <c r="M1083" s="224" t="s">
        <v>24</v>
      </c>
      <c r="N1083" s="225" t="s">
        <v>44</v>
      </c>
      <c r="O1083" s="47"/>
      <c r="P1083" s="226">
        <f>O1083*H1083</f>
        <v>0</v>
      </c>
      <c r="Q1083" s="226">
        <v>0.0022200000000000002</v>
      </c>
      <c r="R1083" s="226">
        <f>Q1083*H1083</f>
        <v>0.57942000000000005</v>
      </c>
      <c r="S1083" s="226">
        <v>0</v>
      </c>
      <c r="T1083" s="227">
        <f>S1083*H1083</f>
        <v>0</v>
      </c>
      <c r="AR1083" s="24" t="s">
        <v>230</v>
      </c>
      <c r="AT1083" s="24" t="s">
        <v>145</v>
      </c>
      <c r="AU1083" s="24" t="s">
        <v>83</v>
      </c>
      <c r="AY1083" s="24" t="s">
        <v>143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24" t="s">
        <v>81</v>
      </c>
      <c r="BK1083" s="228">
        <f>ROUND(I1083*H1083,2)</f>
        <v>0</v>
      </c>
      <c r="BL1083" s="24" t="s">
        <v>230</v>
      </c>
      <c r="BM1083" s="24" t="s">
        <v>1059</v>
      </c>
    </row>
    <row r="1084" s="11" customFormat="1">
      <c r="B1084" s="229"/>
      <c r="C1084" s="230"/>
      <c r="D1084" s="231" t="s">
        <v>152</v>
      </c>
      <c r="E1084" s="232" t="s">
        <v>24</v>
      </c>
      <c r="F1084" s="233" t="s">
        <v>1060</v>
      </c>
      <c r="G1084" s="230"/>
      <c r="H1084" s="232" t="s">
        <v>24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AT1084" s="239" t="s">
        <v>152</v>
      </c>
      <c r="AU1084" s="239" t="s">
        <v>83</v>
      </c>
      <c r="AV1084" s="11" t="s">
        <v>81</v>
      </c>
      <c r="AW1084" s="11" t="s">
        <v>37</v>
      </c>
      <c r="AX1084" s="11" t="s">
        <v>73</v>
      </c>
      <c r="AY1084" s="239" t="s">
        <v>143</v>
      </c>
    </row>
    <row r="1085" s="12" customFormat="1">
      <c r="B1085" s="240"/>
      <c r="C1085" s="241"/>
      <c r="D1085" s="231" t="s">
        <v>152</v>
      </c>
      <c r="E1085" s="242" t="s">
        <v>24</v>
      </c>
      <c r="F1085" s="243" t="s">
        <v>887</v>
      </c>
      <c r="G1085" s="241"/>
      <c r="H1085" s="244">
        <v>261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AT1085" s="250" t="s">
        <v>152</v>
      </c>
      <c r="AU1085" s="250" t="s">
        <v>83</v>
      </c>
      <c r="AV1085" s="12" t="s">
        <v>83</v>
      </c>
      <c r="AW1085" s="12" t="s">
        <v>37</v>
      </c>
      <c r="AX1085" s="12" t="s">
        <v>73</v>
      </c>
      <c r="AY1085" s="250" t="s">
        <v>143</v>
      </c>
    </row>
    <row r="1086" s="13" customFormat="1">
      <c r="B1086" s="251"/>
      <c r="C1086" s="252"/>
      <c r="D1086" s="231" t="s">
        <v>152</v>
      </c>
      <c r="E1086" s="253" t="s">
        <v>24</v>
      </c>
      <c r="F1086" s="254" t="s">
        <v>155</v>
      </c>
      <c r="G1086" s="252"/>
      <c r="H1086" s="255">
        <v>261</v>
      </c>
      <c r="I1086" s="256"/>
      <c r="J1086" s="252"/>
      <c r="K1086" s="252"/>
      <c r="L1086" s="257"/>
      <c r="M1086" s="258"/>
      <c r="N1086" s="259"/>
      <c r="O1086" s="259"/>
      <c r="P1086" s="259"/>
      <c r="Q1086" s="259"/>
      <c r="R1086" s="259"/>
      <c r="S1086" s="259"/>
      <c r="T1086" s="260"/>
      <c r="AT1086" s="261" t="s">
        <v>152</v>
      </c>
      <c r="AU1086" s="261" t="s">
        <v>83</v>
      </c>
      <c r="AV1086" s="13" t="s">
        <v>150</v>
      </c>
      <c r="AW1086" s="13" t="s">
        <v>37</v>
      </c>
      <c r="AX1086" s="13" t="s">
        <v>81</v>
      </c>
      <c r="AY1086" s="261" t="s">
        <v>143</v>
      </c>
    </row>
    <row r="1087" s="1" customFormat="1" ht="16.5" customHeight="1">
      <c r="B1087" s="46"/>
      <c r="C1087" s="217" t="s">
        <v>1061</v>
      </c>
      <c r="D1087" s="217" t="s">
        <v>145</v>
      </c>
      <c r="E1087" s="218" t="s">
        <v>1062</v>
      </c>
      <c r="F1087" s="219" t="s">
        <v>1063</v>
      </c>
      <c r="G1087" s="220" t="s">
        <v>174</v>
      </c>
      <c r="H1087" s="221">
        <v>30.800000000000001</v>
      </c>
      <c r="I1087" s="222"/>
      <c r="J1087" s="223">
        <f>ROUND(I1087*H1087,2)</f>
        <v>0</v>
      </c>
      <c r="K1087" s="219" t="s">
        <v>24</v>
      </c>
      <c r="L1087" s="72"/>
      <c r="M1087" s="224" t="s">
        <v>24</v>
      </c>
      <c r="N1087" s="225" t="s">
        <v>44</v>
      </c>
      <c r="O1087" s="47"/>
      <c r="P1087" s="226">
        <f>O1087*H1087</f>
        <v>0</v>
      </c>
      <c r="Q1087" s="226">
        <v>0.0022200000000000002</v>
      </c>
      <c r="R1087" s="226">
        <f>Q1087*H1087</f>
        <v>0.068376000000000006</v>
      </c>
      <c r="S1087" s="226">
        <v>0</v>
      </c>
      <c r="T1087" s="227">
        <f>S1087*H1087</f>
        <v>0</v>
      </c>
      <c r="AR1087" s="24" t="s">
        <v>230</v>
      </c>
      <c r="AT1087" s="24" t="s">
        <v>145</v>
      </c>
      <c r="AU1087" s="24" t="s">
        <v>83</v>
      </c>
      <c r="AY1087" s="24" t="s">
        <v>143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24" t="s">
        <v>81</v>
      </c>
      <c r="BK1087" s="228">
        <f>ROUND(I1087*H1087,2)</f>
        <v>0</v>
      </c>
      <c r="BL1087" s="24" t="s">
        <v>230</v>
      </c>
      <c r="BM1087" s="24" t="s">
        <v>1064</v>
      </c>
    </row>
    <row r="1088" s="11" customFormat="1">
      <c r="B1088" s="229"/>
      <c r="C1088" s="230"/>
      <c r="D1088" s="231" t="s">
        <v>152</v>
      </c>
      <c r="E1088" s="232" t="s">
        <v>24</v>
      </c>
      <c r="F1088" s="233" t="s">
        <v>1065</v>
      </c>
      <c r="G1088" s="230"/>
      <c r="H1088" s="232" t="s">
        <v>24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AT1088" s="239" t="s">
        <v>152</v>
      </c>
      <c r="AU1088" s="239" t="s">
        <v>83</v>
      </c>
      <c r="AV1088" s="11" t="s">
        <v>81</v>
      </c>
      <c r="AW1088" s="11" t="s">
        <v>37</v>
      </c>
      <c r="AX1088" s="11" t="s">
        <v>73</v>
      </c>
      <c r="AY1088" s="239" t="s">
        <v>143</v>
      </c>
    </row>
    <row r="1089" s="12" customFormat="1">
      <c r="B1089" s="240"/>
      <c r="C1089" s="241"/>
      <c r="D1089" s="231" t="s">
        <v>152</v>
      </c>
      <c r="E1089" s="242" t="s">
        <v>24</v>
      </c>
      <c r="F1089" s="243" t="s">
        <v>1066</v>
      </c>
      <c r="G1089" s="241"/>
      <c r="H1089" s="244">
        <v>30.800000000000001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AT1089" s="250" t="s">
        <v>152</v>
      </c>
      <c r="AU1089" s="250" t="s">
        <v>83</v>
      </c>
      <c r="AV1089" s="12" t="s">
        <v>83</v>
      </c>
      <c r="AW1089" s="12" t="s">
        <v>37</v>
      </c>
      <c r="AX1089" s="12" t="s">
        <v>73</v>
      </c>
      <c r="AY1089" s="250" t="s">
        <v>143</v>
      </c>
    </row>
    <row r="1090" s="13" customFormat="1">
      <c r="B1090" s="251"/>
      <c r="C1090" s="252"/>
      <c r="D1090" s="231" t="s">
        <v>152</v>
      </c>
      <c r="E1090" s="253" t="s">
        <v>24</v>
      </c>
      <c r="F1090" s="254" t="s">
        <v>155</v>
      </c>
      <c r="G1090" s="252"/>
      <c r="H1090" s="255">
        <v>30.800000000000001</v>
      </c>
      <c r="I1090" s="256"/>
      <c r="J1090" s="252"/>
      <c r="K1090" s="252"/>
      <c r="L1090" s="257"/>
      <c r="M1090" s="258"/>
      <c r="N1090" s="259"/>
      <c r="O1090" s="259"/>
      <c r="P1090" s="259"/>
      <c r="Q1090" s="259"/>
      <c r="R1090" s="259"/>
      <c r="S1090" s="259"/>
      <c r="T1090" s="260"/>
      <c r="AT1090" s="261" t="s">
        <v>152</v>
      </c>
      <c r="AU1090" s="261" t="s">
        <v>83</v>
      </c>
      <c r="AV1090" s="13" t="s">
        <v>150</v>
      </c>
      <c r="AW1090" s="13" t="s">
        <v>37</v>
      </c>
      <c r="AX1090" s="13" t="s">
        <v>81</v>
      </c>
      <c r="AY1090" s="261" t="s">
        <v>143</v>
      </c>
    </row>
    <row r="1091" s="1" customFormat="1" ht="25.5" customHeight="1">
      <c r="B1091" s="46"/>
      <c r="C1091" s="217" t="s">
        <v>1067</v>
      </c>
      <c r="D1091" s="217" t="s">
        <v>145</v>
      </c>
      <c r="E1091" s="218" t="s">
        <v>1068</v>
      </c>
      <c r="F1091" s="219" t="s">
        <v>1069</v>
      </c>
      <c r="G1091" s="220" t="s">
        <v>174</v>
      </c>
      <c r="H1091" s="221">
        <v>78.099999999999994</v>
      </c>
      <c r="I1091" s="222"/>
      <c r="J1091" s="223">
        <f>ROUND(I1091*H1091,2)</f>
        <v>0</v>
      </c>
      <c r="K1091" s="219" t="s">
        <v>24</v>
      </c>
      <c r="L1091" s="72"/>
      <c r="M1091" s="224" t="s">
        <v>24</v>
      </c>
      <c r="N1091" s="225" t="s">
        <v>44</v>
      </c>
      <c r="O1091" s="47"/>
      <c r="P1091" s="226">
        <f>O1091*H1091</f>
        <v>0</v>
      </c>
      <c r="Q1091" s="226">
        <v>0.0022200000000000002</v>
      </c>
      <c r="R1091" s="226">
        <f>Q1091*H1091</f>
        <v>0.17338200000000001</v>
      </c>
      <c r="S1091" s="226">
        <v>0</v>
      </c>
      <c r="T1091" s="227">
        <f>S1091*H1091</f>
        <v>0</v>
      </c>
      <c r="AR1091" s="24" t="s">
        <v>230</v>
      </c>
      <c r="AT1091" s="24" t="s">
        <v>145</v>
      </c>
      <c r="AU1091" s="24" t="s">
        <v>83</v>
      </c>
      <c r="AY1091" s="24" t="s">
        <v>143</v>
      </c>
      <c r="BE1091" s="228">
        <f>IF(N1091="základní",J1091,0)</f>
        <v>0</v>
      </c>
      <c r="BF1091" s="228">
        <f>IF(N1091="snížená",J1091,0)</f>
        <v>0</v>
      </c>
      <c r="BG1091" s="228">
        <f>IF(N1091="zákl. přenesená",J1091,0)</f>
        <v>0</v>
      </c>
      <c r="BH1091" s="228">
        <f>IF(N1091="sníž. přenesená",J1091,0)</f>
        <v>0</v>
      </c>
      <c r="BI1091" s="228">
        <f>IF(N1091="nulová",J1091,0)</f>
        <v>0</v>
      </c>
      <c r="BJ1091" s="24" t="s">
        <v>81</v>
      </c>
      <c r="BK1091" s="228">
        <f>ROUND(I1091*H1091,2)</f>
        <v>0</v>
      </c>
      <c r="BL1091" s="24" t="s">
        <v>230</v>
      </c>
      <c r="BM1091" s="24" t="s">
        <v>1070</v>
      </c>
    </row>
    <row r="1092" s="11" customFormat="1">
      <c r="B1092" s="229"/>
      <c r="C1092" s="230"/>
      <c r="D1092" s="231" t="s">
        <v>152</v>
      </c>
      <c r="E1092" s="232" t="s">
        <v>24</v>
      </c>
      <c r="F1092" s="233" t="s">
        <v>1071</v>
      </c>
      <c r="G1092" s="230"/>
      <c r="H1092" s="232" t="s">
        <v>24</v>
      </c>
      <c r="I1092" s="234"/>
      <c r="J1092" s="230"/>
      <c r="K1092" s="230"/>
      <c r="L1092" s="235"/>
      <c r="M1092" s="236"/>
      <c r="N1092" s="237"/>
      <c r="O1092" s="237"/>
      <c r="P1092" s="237"/>
      <c r="Q1092" s="237"/>
      <c r="R1092" s="237"/>
      <c r="S1092" s="237"/>
      <c r="T1092" s="238"/>
      <c r="AT1092" s="239" t="s">
        <v>152</v>
      </c>
      <c r="AU1092" s="239" t="s">
        <v>83</v>
      </c>
      <c r="AV1092" s="11" t="s">
        <v>81</v>
      </c>
      <c r="AW1092" s="11" t="s">
        <v>37</v>
      </c>
      <c r="AX1092" s="11" t="s">
        <v>73</v>
      </c>
      <c r="AY1092" s="239" t="s">
        <v>143</v>
      </c>
    </row>
    <row r="1093" s="12" customFormat="1">
      <c r="B1093" s="240"/>
      <c r="C1093" s="241"/>
      <c r="D1093" s="231" t="s">
        <v>152</v>
      </c>
      <c r="E1093" s="242" t="s">
        <v>24</v>
      </c>
      <c r="F1093" s="243" t="s">
        <v>1072</v>
      </c>
      <c r="G1093" s="241"/>
      <c r="H1093" s="244">
        <v>57.600000000000001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AT1093" s="250" t="s">
        <v>152</v>
      </c>
      <c r="AU1093" s="250" t="s">
        <v>83</v>
      </c>
      <c r="AV1093" s="12" t="s">
        <v>83</v>
      </c>
      <c r="AW1093" s="12" t="s">
        <v>37</v>
      </c>
      <c r="AX1093" s="12" t="s">
        <v>73</v>
      </c>
      <c r="AY1093" s="250" t="s">
        <v>143</v>
      </c>
    </row>
    <row r="1094" s="12" customFormat="1">
      <c r="B1094" s="240"/>
      <c r="C1094" s="241"/>
      <c r="D1094" s="231" t="s">
        <v>152</v>
      </c>
      <c r="E1094" s="242" t="s">
        <v>24</v>
      </c>
      <c r="F1094" s="243" t="s">
        <v>1073</v>
      </c>
      <c r="G1094" s="241"/>
      <c r="H1094" s="244">
        <v>20.5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AT1094" s="250" t="s">
        <v>152</v>
      </c>
      <c r="AU1094" s="250" t="s">
        <v>83</v>
      </c>
      <c r="AV1094" s="12" t="s">
        <v>83</v>
      </c>
      <c r="AW1094" s="12" t="s">
        <v>37</v>
      </c>
      <c r="AX1094" s="12" t="s">
        <v>73</v>
      </c>
      <c r="AY1094" s="250" t="s">
        <v>143</v>
      </c>
    </row>
    <row r="1095" s="13" customFormat="1">
      <c r="B1095" s="251"/>
      <c r="C1095" s="252"/>
      <c r="D1095" s="231" t="s">
        <v>152</v>
      </c>
      <c r="E1095" s="253" t="s">
        <v>24</v>
      </c>
      <c r="F1095" s="254" t="s">
        <v>155</v>
      </c>
      <c r="G1095" s="252"/>
      <c r="H1095" s="255">
        <v>78.099999999999994</v>
      </c>
      <c r="I1095" s="256"/>
      <c r="J1095" s="252"/>
      <c r="K1095" s="252"/>
      <c r="L1095" s="257"/>
      <c r="M1095" s="258"/>
      <c r="N1095" s="259"/>
      <c r="O1095" s="259"/>
      <c r="P1095" s="259"/>
      <c r="Q1095" s="259"/>
      <c r="R1095" s="259"/>
      <c r="S1095" s="259"/>
      <c r="T1095" s="260"/>
      <c r="AT1095" s="261" t="s">
        <v>152</v>
      </c>
      <c r="AU1095" s="261" t="s">
        <v>83</v>
      </c>
      <c r="AV1095" s="13" t="s">
        <v>150</v>
      </c>
      <c r="AW1095" s="13" t="s">
        <v>37</v>
      </c>
      <c r="AX1095" s="13" t="s">
        <v>81</v>
      </c>
      <c r="AY1095" s="261" t="s">
        <v>143</v>
      </c>
    </row>
    <row r="1096" s="1" customFormat="1" ht="25.5" customHeight="1">
      <c r="B1096" s="46"/>
      <c r="C1096" s="217" t="s">
        <v>1074</v>
      </c>
      <c r="D1096" s="217" t="s">
        <v>145</v>
      </c>
      <c r="E1096" s="218" t="s">
        <v>1075</v>
      </c>
      <c r="F1096" s="219" t="s">
        <v>1076</v>
      </c>
      <c r="G1096" s="220" t="s">
        <v>174</v>
      </c>
      <c r="H1096" s="221">
        <v>6</v>
      </c>
      <c r="I1096" s="222"/>
      <c r="J1096" s="223">
        <f>ROUND(I1096*H1096,2)</f>
        <v>0</v>
      </c>
      <c r="K1096" s="219" t="s">
        <v>24</v>
      </c>
      <c r="L1096" s="72"/>
      <c r="M1096" s="224" t="s">
        <v>24</v>
      </c>
      <c r="N1096" s="225" t="s">
        <v>44</v>
      </c>
      <c r="O1096" s="47"/>
      <c r="P1096" s="226">
        <f>O1096*H1096</f>
        <v>0</v>
      </c>
      <c r="Q1096" s="226">
        <v>0.0022200000000000002</v>
      </c>
      <c r="R1096" s="226">
        <f>Q1096*H1096</f>
        <v>0.013320000000000002</v>
      </c>
      <c r="S1096" s="226">
        <v>0</v>
      </c>
      <c r="T1096" s="227">
        <f>S1096*H1096</f>
        <v>0</v>
      </c>
      <c r="AR1096" s="24" t="s">
        <v>230</v>
      </c>
      <c r="AT1096" s="24" t="s">
        <v>145</v>
      </c>
      <c r="AU1096" s="24" t="s">
        <v>83</v>
      </c>
      <c r="AY1096" s="24" t="s">
        <v>143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24" t="s">
        <v>81</v>
      </c>
      <c r="BK1096" s="228">
        <f>ROUND(I1096*H1096,2)</f>
        <v>0</v>
      </c>
      <c r="BL1096" s="24" t="s">
        <v>230</v>
      </c>
      <c r="BM1096" s="24" t="s">
        <v>1077</v>
      </c>
    </row>
    <row r="1097" s="11" customFormat="1">
      <c r="B1097" s="229"/>
      <c r="C1097" s="230"/>
      <c r="D1097" s="231" t="s">
        <v>152</v>
      </c>
      <c r="E1097" s="232" t="s">
        <v>24</v>
      </c>
      <c r="F1097" s="233" t="s">
        <v>1078</v>
      </c>
      <c r="G1097" s="230"/>
      <c r="H1097" s="232" t="s">
        <v>24</v>
      </c>
      <c r="I1097" s="234"/>
      <c r="J1097" s="230"/>
      <c r="K1097" s="230"/>
      <c r="L1097" s="235"/>
      <c r="M1097" s="236"/>
      <c r="N1097" s="237"/>
      <c r="O1097" s="237"/>
      <c r="P1097" s="237"/>
      <c r="Q1097" s="237"/>
      <c r="R1097" s="237"/>
      <c r="S1097" s="237"/>
      <c r="T1097" s="238"/>
      <c r="AT1097" s="239" t="s">
        <v>152</v>
      </c>
      <c r="AU1097" s="239" t="s">
        <v>83</v>
      </c>
      <c r="AV1097" s="11" t="s">
        <v>81</v>
      </c>
      <c r="AW1097" s="11" t="s">
        <v>37</v>
      </c>
      <c r="AX1097" s="11" t="s">
        <v>73</v>
      </c>
      <c r="AY1097" s="239" t="s">
        <v>143</v>
      </c>
    </row>
    <row r="1098" s="12" customFormat="1">
      <c r="B1098" s="240"/>
      <c r="C1098" s="241"/>
      <c r="D1098" s="231" t="s">
        <v>152</v>
      </c>
      <c r="E1098" s="242" t="s">
        <v>24</v>
      </c>
      <c r="F1098" s="243" t="s">
        <v>1079</v>
      </c>
      <c r="G1098" s="241"/>
      <c r="H1098" s="244">
        <v>6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AT1098" s="250" t="s">
        <v>152</v>
      </c>
      <c r="AU1098" s="250" t="s">
        <v>83</v>
      </c>
      <c r="AV1098" s="12" t="s">
        <v>83</v>
      </c>
      <c r="AW1098" s="12" t="s">
        <v>37</v>
      </c>
      <c r="AX1098" s="12" t="s">
        <v>73</v>
      </c>
      <c r="AY1098" s="250" t="s">
        <v>143</v>
      </c>
    </row>
    <row r="1099" s="13" customFormat="1">
      <c r="B1099" s="251"/>
      <c r="C1099" s="252"/>
      <c r="D1099" s="231" t="s">
        <v>152</v>
      </c>
      <c r="E1099" s="253" t="s">
        <v>24</v>
      </c>
      <c r="F1099" s="254" t="s">
        <v>155</v>
      </c>
      <c r="G1099" s="252"/>
      <c r="H1099" s="255">
        <v>6</v>
      </c>
      <c r="I1099" s="256"/>
      <c r="J1099" s="252"/>
      <c r="K1099" s="252"/>
      <c r="L1099" s="257"/>
      <c r="M1099" s="258"/>
      <c r="N1099" s="259"/>
      <c r="O1099" s="259"/>
      <c r="P1099" s="259"/>
      <c r="Q1099" s="259"/>
      <c r="R1099" s="259"/>
      <c r="S1099" s="259"/>
      <c r="T1099" s="260"/>
      <c r="AT1099" s="261" t="s">
        <v>152</v>
      </c>
      <c r="AU1099" s="261" t="s">
        <v>83</v>
      </c>
      <c r="AV1099" s="13" t="s">
        <v>150</v>
      </c>
      <c r="AW1099" s="13" t="s">
        <v>37</v>
      </c>
      <c r="AX1099" s="13" t="s">
        <v>81</v>
      </c>
      <c r="AY1099" s="261" t="s">
        <v>143</v>
      </c>
    </row>
    <row r="1100" s="1" customFormat="1" ht="25.5" customHeight="1">
      <c r="B1100" s="46"/>
      <c r="C1100" s="217" t="s">
        <v>1080</v>
      </c>
      <c r="D1100" s="217" t="s">
        <v>145</v>
      </c>
      <c r="E1100" s="218" t="s">
        <v>1081</v>
      </c>
      <c r="F1100" s="219" t="s">
        <v>1082</v>
      </c>
      <c r="G1100" s="220" t="s">
        <v>174</v>
      </c>
      <c r="H1100" s="221">
        <v>6</v>
      </c>
      <c r="I1100" s="222"/>
      <c r="J1100" s="223">
        <f>ROUND(I1100*H1100,2)</f>
        <v>0</v>
      </c>
      <c r="K1100" s="219" t="s">
        <v>24</v>
      </c>
      <c r="L1100" s="72"/>
      <c r="M1100" s="224" t="s">
        <v>24</v>
      </c>
      <c r="N1100" s="225" t="s">
        <v>44</v>
      </c>
      <c r="O1100" s="47"/>
      <c r="P1100" s="226">
        <f>O1100*H1100</f>
        <v>0</v>
      </c>
      <c r="Q1100" s="226">
        <v>0.0022200000000000002</v>
      </c>
      <c r="R1100" s="226">
        <f>Q1100*H1100</f>
        <v>0.013320000000000002</v>
      </c>
      <c r="S1100" s="226">
        <v>0</v>
      </c>
      <c r="T1100" s="227">
        <f>S1100*H1100</f>
        <v>0</v>
      </c>
      <c r="AR1100" s="24" t="s">
        <v>230</v>
      </c>
      <c r="AT1100" s="24" t="s">
        <v>145</v>
      </c>
      <c r="AU1100" s="24" t="s">
        <v>83</v>
      </c>
      <c r="AY1100" s="24" t="s">
        <v>143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24" t="s">
        <v>81</v>
      </c>
      <c r="BK1100" s="228">
        <f>ROUND(I1100*H1100,2)</f>
        <v>0</v>
      </c>
      <c r="BL1100" s="24" t="s">
        <v>230</v>
      </c>
      <c r="BM1100" s="24" t="s">
        <v>1083</v>
      </c>
    </row>
    <row r="1101" s="11" customFormat="1">
      <c r="B1101" s="229"/>
      <c r="C1101" s="230"/>
      <c r="D1101" s="231" t="s">
        <v>152</v>
      </c>
      <c r="E1101" s="232" t="s">
        <v>24</v>
      </c>
      <c r="F1101" s="233" t="s">
        <v>1084</v>
      </c>
      <c r="G1101" s="230"/>
      <c r="H1101" s="232" t="s">
        <v>24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AT1101" s="239" t="s">
        <v>152</v>
      </c>
      <c r="AU1101" s="239" t="s">
        <v>83</v>
      </c>
      <c r="AV1101" s="11" t="s">
        <v>81</v>
      </c>
      <c r="AW1101" s="11" t="s">
        <v>37</v>
      </c>
      <c r="AX1101" s="11" t="s">
        <v>73</v>
      </c>
      <c r="AY1101" s="239" t="s">
        <v>143</v>
      </c>
    </row>
    <row r="1102" s="12" customFormat="1">
      <c r="B1102" s="240"/>
      <c r="C1102" s="241"/>
      <c r="D1102" s="231" t="s">
        <v>152</v>
      </c>
      <c r="E1102" s="242" t="s">
        <v>24</v>
      </c>
      <c r="F1102" s="243" t="s">
        <v>1085</v>
      </c>
      <c r="G1102" s="241"/>
      <c r="H1102" s="244">
        <v>6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AT1102" s="250" t="s">
        <v>152</v>
      </c>
      <c r="AU1102" s="250" t="s">
        <v>83</v>
      </c>
      <c r="AV1102" s="12" t="s">
        <v>83</v>
      </c>
      <c r="AW1102" s="12" t="s">
        <v>37</v>
      </c>
      <c r="AX1102" s="12" t="s">
        <v>73</v>
      </c>
      <c r="AY1102" s="250" t="s">
        <v>143</v>
      </c>
    </row>
    <row r="1103" s="13" customFormat="1">
      <c r="B1103" s="251"/>
      <c r="C1103" s="252"/>
      <c r="D1103" s="231" t="s">
        <v>152</v>
      </c>
      <c r="E1103" s="253" t="s">
        <v>24</v>
      </c>
      <c r="F1103" s="254" t="s">
        <v>155</v>
      </c>
      <c r="G1103" s="252"/>
      <c r="H1103" s="255">
        <v>6</v>
      </c>
      <c r="I1103" s="256"/>
      <c r="J1103" s="252"/>
      <c r="K1103" s="252"/>
      <c r="L1103" s="257"/>
      <c r="M1103" s="258"/>
      <c r="N1103" s="259"/>
      <c r="O1103" s="259"/>
      <c r="P1103" s="259"/>
      <c r="Q1103" s="259"/>
      <c r="R1103" s="259"/>
      <c r="S1103" s="259"/>
      <c r="T1103" s="260"/>
      <c r="AT1103" s="261" t="s">
        <v>152</v>
      </c>
      <c r="AU1103" s="261" t="s">
        <v>83</v>
      </c>
      <c r="AV1103" s="13" t="s">
        <v>150</v>
      </c>
      <c r="AW1103" s="13" t="s">
        <v>37</v>
      </c>
      <c r="AX1103" s="13" t="s">
        <v>81</v>
      </c>
      <c r="AY1103" s="261" t="s">
        <v>143</v>
      </c>
    </row>
    <row r="1104" s="1" customFormat="1" ht="25.5" customHeight="1">
      <c r="B1104" s="46"/>
      <c r="C1104" s="217" t="s">
        <v>1086</v>
      </c>
      <c r="D1104" s="217" t="s">
        <v>145</v>
      </c>
      <c r="E1104" s="218" t="s">
        <v>1087</v>
      </c>
      <c r="F1104" s="219" t="s">
        <v>1082</v>
      </c>
      <c r="G1104" s="220" t="s">
        <v>174</v>
      </c>
      <c r="H1104" s="221">
        <v>327</v>
      </c>
      <c r="I1104" s="222"/>
      <c r="J1104" s="223">
        <f>ROUND(I1104*H1104,2)</f>
        <v>0</v>
      </c>
      <c r="K1104" s="219" t="s">
        <v>24</v>
      </c>
      <c r="L1104" s="72"/>
      <c r="M1104" s="224" t="s">
        <v>24</v>
      </c>
      <c r="N1104" s="225" t="s">
        <v>44</v>
      </c>
      <c r="O1104" s="47"/>
      <c r="P1104" s="226">
        <f>O1104*H1104</f>
        <v>0</v>
      </c>
      <c r="Q1104" s="226">
        <v>0.0022200000000000002</v>
      </c>
      <c r="R1104" s="226">
        <f>Q1104*H1104</f>
        <v>0.72594000000000003</v>
      </c>
      <c r="S1104" s="226">
        <v>0</v>
      </c>
      <c r="T1104" s="227">
        <f>S1104*H1104</f>
        <v>0</v>
      </c>
      <c r="AR1104" s="24" t="s">
        <v>230</v>
      </c>
      <c r="AT1104" s="24" t="s">
        <v>145</v>
      </c>
      <c r="AU1104" s="24" t="s">
        <v>83</v>
      </c>
      <c r="AY1104" s="24" t="s">
        <v>143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24" t="s">
        <v>81</v>
      </c>
      <c r="BK1104" s="228">
        <f>ROUND(I1104*H1104,2)</f>
        <v>0</v>
      </c>
      <c r="BL1104" s="24" t="s">
        <v>230</v>
      </c>
      <c r="BM1104" s="24" t="s">
        <v>1088</v>
      </c>
    </row>
    <row r="1105" s="11" customFormat="1">
      <c r="B1105" s="229"/>
      <c r="C1105" s="230"/>
      <c r="D1105" s="231" t="s">
        <v>152</v>
      </c>
      <c r="E1105" s="232" t="s">
        <v>24</v>
      </c>
      <c r="F1105" s="233" t="s">
        <v>1089</v>
      </c>
      <c r="G1105" s="230"/>
      <c r="H1105" s="232" t="s">
        <v>24</v>
      </c>
      <c r="I1105" s="234"/>
      <c r="J1105" s="230"/>
      <c r="K1105" s="230"/>
      <c r="L1105" s="235"/>
      <c r="M1105" s="236"/>
      <c r="N1105" s="237"/>
      <c r="O1105" s="237"/>
      <c r="P1105" s="237"/>
      <c r="Q1105" s="237"/>
      <c r="R1105" s="237"/>
      <c r="S1105" s="237"/>
      <c r="T1105" s="238"/>
      <c r="AT1105" s="239" t="s">
        <v>152</v>
      </c>
      <c r="AU1105" s="239" t="s">
        <v>83</v>
      </c>
      <c r="AV1105" s="11" t="s">
        <v>81</v>
      </c>
      <c r="AW1105" s="11" t="s">
        <v>37</v>
      </c>
      <c r="AX1105" s="11" t="s">
        <v>73</v>
      </c>
      <c r="AY1105" s="239" t="s">
        <v>143</v>
      </c>
    </row>
    <row r="1106" s="12" customFormat="1">
      <c r="B1106" s="240"/>
      <c r="C1106" s="241"/>
      <c r="D1106" s="231" t="s">
        <v>152</v>
      </c>
      <c r="E1106" s="242" t="s">
        <v>24</v>
      </c>
      <c r="F1106" s="243" t="s">
        <v>1090</v>
      </c>
      <c r="G1106" s="241"/>
      <c r="H1106" s="244">
        <v>327</v>
      </c>
      <c r="I1106" s="245"/>
      <c r="J1106" s="241"/>
      <c r="K1106" s="241"/>
      <c r="L1106" s="246"/>
      <c r="M1106" s="247"/>
      <c r="N1106" s="248"/>
      <c r="O1106" s="248"/>
      <c r="P1106" s="248"/>
      <c r="Q1106" s="248"/>
      <c r="R1106" s="248"/>
      <c r="S1106" s="248"/>
      <c r="T1106" s="249"/>
      <c r="AT1106" s="250" t="s">
        <v>152</v>
      </c>
      <c r="AU1106" s="250" t="s">
        <v>83</v>
      </c>
      <c r="AV1106" s="12" t="s">
        <v>83</v>
      </c>
      <c r="AW1106" s="12" t="s">
        <v>37</v>
      </c>
      <c r="AX1106" s="12" t="s">
        <v>73</v>
      </c>
      <c r="AY1106" s="250" t="s">
        <v>143</v>
      </c>
    </row>
    <row r="1107" s="13" customFormat="1">
      <c r="B1107" s="251"/>
      <c r="C1107" s="252"/>
      <c r="D1107" s="231" t="s">
        <v>152</v>
      </c>
      <c r="E1107" s="253" t="s">
        <v>24</v>
      </c>
      <c r="F1107" s="254" t="s">
        <v>155</v>
      </c>
      <c r="G1107" s="252"/>
      <c r="H1107" s="255">
        <v>327</v>
      </c>
      <c r="I1107" s="256"/>
      <c r="J1107" s="252"/>
      <c r="K1107" s="252"/>
      <c r="L1107" s="257"/>
      <c r="M1107" s="258"/>
      <c r="N1107" s="259"/>
      <c r="O1107" s="259"/>
      <c r="P1107" s="259"/>
      <c r="Q1107" s="259"/>
      <c r="R1107" s="259"/>
      <c r="S1107" s="259"/>
      <c r="T1107" s="260"/>
      <c r="AT1107" s="261" t="s">
        <v>152</v>
      </c>
      <c r="AU1107" s="261" t="s">
        <v>83</v>
      </c>
      <c r="AV1107" s="13" t="s">
        <v>150</v>
      </c>
      <c r="AW1107" s="13" t="s">
        <v>37</v>
      </c>
      <c r="AX1107" s="13" t="s">
        <v>81</v>
      </c>
      <c r="AY1107" s="261" t="s">
        <v>143</v>
      </c>
    </row>
    <row r="1108" s="1" customFormat="1" ht="25.5" customHeight="1">
      <c r="B1108" s="46"/>
      <c r="C1108" s="217" t="s">
        <v>1091</v>
      </c>
      <c r="D1108" s="217" t="s">
        <v>145</v>
      </c>
      <c r="E1108" s="218" t="s">
        <v>1092</v>
      </c>
      <c r="F1108" s="219" t="s">
        <v>1082</v>
      </c>
      <c r="G1108" s="220" t="s">
        <v>174</v>
      </c>
      <c r="H1108" s="221">
        <v>261</v>
      </c>
      <c r="I1108" s="222"/>
      <c r="J1108" s="223">
        <f>ROUND(I1108*H1108,2)</f>
        <v>0</v>
      </c>
      <c r="K1108" s="219" t="s">
        <v>24</v>
      </c>
      <c r="L1108" s="72"/>
      <c r="M1108" s="224" t="s">
        <v>24</v>
      </c>
      <c r="N1108" s="225" t="s">
        <v>44</v>
      </c>
      <c r="O1108" s="47"/>
      <c r="P1108" s="226">
        <f>O1108*H1108</f>
        <v>0</v>
      </c>
      <c r="Q1108" s="226">
        <v>0.0022200000000000002</v>
      </c>
      <c r="R1108" s="226">
        <f>Q1108*H1108</f>
        <v>0.57942000000000005</v>
      </c>
      <c r="S1108" s="226">
        <v>0</v>
      </c>
      <c r="T1108" s="227">
        <f>S1108*H1108</f>
        <v>0</v>
      </c>
      <c r="AR1108" s="24" t="s">
        <v>230</v>
      </c>
      <c r="AT1108" s="24" t="s">
        <v>145</v>
      </c>
      <c r="AU1108" s="24" t="s">
        <v>83</v>
      </c>
      <c r="AY1108" s="24" t="s">
        <v>143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24" t="s">
        <v>81</v>
      </c>
      <c r="BK1108" s="228">
        <f>ROUND(I1108*H1108,2)</f>
        <v>0</v>
      </c>
      <c r="BL1108" s="24" t="s">
        <v>230</v>
      </c>
      <c r="BM1108" s="24" t="s">
        <v>1093</v>
      </c>
    </row>
    <row r="1109" s="11" customFormat="1">
      <c r="B1109" s="229"/>
      <c r="C1109" s="230"/>
      <c r="D1109" s="231" t="s">
        <v>152</v>
      </c>
      <c r="E1109" s="232" t="s">
        <v>24</v>
      </c>
      <c r="F1109" s="233" t="s">
        <v>1094</v>
      </c>
      <c r="G1109" s="230"/>
      <c r="H1109" s="232" t="s">
        <v>24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AT1109" s="239" t="s">
        <v>152</v>
      </c>
      <c r="AU1109" s="239" t="s">
        <v>83</v>
      </c>
      <c r="AV1109" s="11" t="s">
        <v>81</v>
      </c>
      <c r="AW1109" s="11" t="s">
        <v>37</v>
      </c>
      <c r="AX1109" s="11" t="s">
        <v>73</v>
      </c>
      <c r="AY1109" s="239" t="s">
        <v>143</v>
      </c>
    </row>
    <row r="1110" s="12" customFormat="1">
      <c r="B1110" s="240"/>
      <c r="C1110" s="241"/>
      <c r="D1110" s="231" t="s">
        <v>152</v>
      </c>
      <c r="E1110" s="242" t="s">
        <v>24</v>
      </c>
      <c r="F1110" s="243" t="s">
        <v>887</v>
      </c>
      <c r="G1110" s="241"/>
      <c r="H1110" s="244">
        <v>261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AT1110" s="250" t="s">
        <v>152</v>
      </c>
      <c r="AU1110" s="250" t="s">
        <v>83</v>
      </c>
      <c r="AV1110" s="12" t="s">
        <v>83</v>
      </c>
      <c r="AW1110" s="12" t="s">
        <v>37</v>
      </c>
      <c r="AX1110" s="12" t="s">
        <v>73</v>
      </c>
      <c r="AY1110" s="250" t="s">
        <v>143</v>
      </c>
    </row>
    <row r="1111" s="13" customFormat="1">
      <c r="B1111" s="251"/>
      <c r="C1111" s="252"/>
      <c r="D1111" s="231" t="s">
        <v>152</v>
      </c>
      <c r="E1111" s="253" t="s">
        <v>24</v>
      </c>
      <c r="F1111" s="254" t="s">
        <v>155</v>
      </c>
      <c r="G1111" s="252"/>
      <c r="H1111" s="255">
        <v>261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AT1111" s="261" t="s">
        <v>152</v>
      </c>
      <c r="AU1111" s="261" t="s">
        <v>83</v>
      </c>
      <c r="AV1111" s="13" t="s">
        <v>150</v>
      </c>
      <c r="AW1111" s="13" t="s">
        <v>37</v>
      </c>
      <c r="AX1111" s="13" t="s">
        <v>81</v>
      </c>
      <c r="AY1111" s="261" t="s">
        <v>143</v>
      </c>
    </row>
    <row r="1112" s="1" customFormat="1" ht="16.5" customHeight="1">
      <c r="B1112" s="46"/>
      <c r="C1112" s="217" t="s">
        <v>1095</v>
      </c>
      <c r="D1112" s="217" t="s">
        <v>145</v>
      </c>
      <c r="E1112" s="218" t="s">
        <v>1096</v>
      </c>
      <c r="F1112" s="219" t="s">
        <v>1097</v>
      </c>
      <c r="G1112" s="220" t="s">
        <v>174</v>
      </c>
      <c r="H1112" s="221">
        <v>20.699999999999999</v>
      </c>
      <c r="I1112" s="222"/>
      <c r="J1112" s="223">
        <f>ROUND(I1112*H1112,2)</f>
        <v>0</v>
      </c>
      <c r="K1112" s="219" t="s">
        <v>24</v>
      </c>
      <c r="L1112" s="72"/>
      <c r="M1112" s="224" t="s">
        <v>24</v>
      </c>
      <c r="N1112" s="225" t="s">
        <v>44</v>
      </c>
      <c r="O1112" s="47"/>
      <c r="P1112" s="226">
        <f>O1112*H1112</f>
        <v>0</v>
      </c>
      <c r="Q1112" s="226">
        <v>0.00197</v>
      </c>
      <c r="R1112" s="226">
        <f>Q1112*H1112</f>
        <v>0.040778999999999996</v>
      </c>
      <c r="S1112" s="226">
        <v>0</v>
      </c>
      <c r="T1112" s="227">
        <f>S1112*H1112</f>
        <v>0</v>
      </c>
      <c r="AR1112" s="24" t="s">
        <v>230</v>
      </c>
      <c r="AT1112" s="24" t="s">
        <v>145</v>
      </c>
      <c r="AU1112" s="24" t="s">
        <v>83</v>
      </c>
      <c r="AY1112" s="24" t="s">
        <v>143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24" t="s">
        <v>81</v>
      </c>
      <c r="BK1112" s="228">
        <f>ROUND(I1112*H1112,2)</f>
        <v>0</v>
      </c>
      <c r="BL1112" s="24" t="s">
        <v>230</v>
      </c>
      <c r="BM1112" s="24" t="s">
        <v>1098</v>
      </c>
    </row>
    <row r="1113" s="11" customFormat="1">
      <c r="B1113" s="229"/>
      <c r="C1113" s="230"/>
      <c r="D1113" s="231" t="s">
        <v>152</v>
      </c>
      <c r="E1113" s="232" t="s">
        <v>24</v>
      </c>
      <c r="F1113" s="233" t="s">
        <v>1099</v>
      </c>
      <c r="G1113" s="230"/>
      <c r="H1113" s="232" t="s">
        <v>24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AT1113" s="239" t="s">
        <v>152</v>
      </c>
      <c r="AU1113" s="239" t="s">
        <v>83</v>
      </c>
      <c r="AV1113" s="11" t="s">
        <v>81</v>
      </c>
      <c r="AW1113" s="11" t="s">
        <v>37</v>
      </c>
      <c r="AX1113" s="11" t="s">
        <v>73</v>
      </c>
      <c r="AY1113" s="239" t="s">
        <v>143</v>
      </c>
    </row>
    <row r="1114" s="12" customFormat="1">
      <c r="B1114" s="240"/>
      <c r="C1114" s="241"/>
      <c r="D1114" s="231" t="s">
        <v>152</v>
      </c>
      <c r="E1114" s="242" t="s">
        <v>24</v>
      </c>
      <c r="F1114" s="243" t="s">
        <v>1100</v>
      </c>
      <c r="G1114" s="241"/>
      <c r="H1114" s="244">
        <v>20.699999999999999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AT1114" s="250" t="s">
        <v>152</v>
      </c>
      <c r="AU1114" s="250" t="s">
        <v>83</v>
      </c>
      <c r="AV1114" s="12" t="s">
        <v>83</v>
      </c>
      <c r="AW1114" s="12" t="s">
        <v>37</v>
      </c>
      <c r="AX1114" s="12" t="s">
        <v>73</v>
      </c>
      <c r="AY1114" s="250" t="s">
        <v>143</v>
      </c>
    </row>
    <row r="1115" s="13" customFormat="1">
      <c r="B1115" s="251"/>
      <c r="C1115" s="252"/>
      <c r="D1115" s="231" t="s">
        <v>152</v>
      </c>
      <c r="E1115" s="253" t="s">
        <v>24</v>
      </c>
      <c r="F1115" s="254" t="s">
        <v>155</v>
      </c>
      <c r="G1115" s="252"/>
      <c r="H1115" s="255">
        <v>20.699999999999999</v>
      </c>
      <c r="I1115" s="256"/>
      <c r="J1115" s="252"/>
      <c r="K1115" s="252"/>
      <c r="L1115" s="257"/>
      <c r="M1115" s="258"/>
      <c r="N1115" s="259"/>
      <c r="O1115" s="259"/>
      <c r="P1115" s="259"/>
      <c r="Q1115" s="259"/>
      <c r="R1115" s="259"/>
      <c r="S1115" s="259"/>
      <c r="T1115" s="260"/>
      <c r="AT1115" s="261" t="s">
        <v>152</v>
      </c>
      <c r="AU1115" s="261" t="s">
        <v>83</v>
      </c>
      <c r="AV1115" s="13" t="s">
        <v>150</v>
      </c>
      <c r="AW1115" s="13" t="s">
        <v>37</v>
      </c>
      <c r="AX1115" s="13" t="s">
        <v>81</v>
      </c>
      <c r="AY1115" s="261" t="s">
        <v>143</v>
      </c>
    </row>
    <row r="1116" s="1" customFormat="1" ht="25.5" customHeight="1">
      <c r="B1116" s="46"/>
      <c r="C1116" s="217" t="s">
        <v>1101</v>
      </c>
      <c r="D1116" s="217" t="s">
        <v>145</v>
      </c>
      <c r="E1116" s="218" t="s">
        <v>1102</v>
      </c>
      <c r="F1116" s="219" t="s">
        <v>1103</v>
      </c>
      <c r="G1116" s="220" t="s">
        <v>174</v>
      </c>
      <c r="H1116" s="221">
        <v>209</v>
      </c>
      <c r="I1116" s="222"/>
      <c r="J1116" s="223">
        <f>ROUND(I1116*H1116,2)</f>
        <v>0</v>
      </c>
      <c r="K1116" s="219" t="s">
        <v>24</v>
      </c>
      <c r="L1116" s="72"/>
      <c r="M1116" s="224" t="s">
        <v>24</v>
      </c>
      <c r="N1116" s="225" t="s">
        <v>44</v>
      </c>
      <c r="O1116" s="47"/>
      <c r="P1116" s="226">
        <f>O1116*H1116</f>
        <v>0</v>
      </c>
      <c r="Q1116" s="226">
        <v>0.00197</v>
      </c>
      <c r="R1116" s="226">
        <f>Q1116*H1116</f>
        <v>0.41172999999999998</v>
      </c>
      <c r="S1116" s="226">
        <v>0</v>
      </c>
      <c r="T1116" s="227">
        <f>S1116*H1116</f>
        <v>0</v>
      </c>
      <c r="AR1116" s="24" t="s">
        <v>230</v>
      </c>
      <c r="AT1116" s="24" t="s">
        <v>145</v>
      </c>
      <c r="AU1116" s="24" t="s">
        <v>83</v>
      </c>
      <c r="AY1116" s="24" t="s">
        <v>143</v>
      </c>
      <c r="BE1116" s="228">
        <f>IF(N1116="základní",J1116,0)</f>
        <v>0</v>
      </c>
      <c r="BF1116" s="228">
        <f>IF(N1116="snížená",J1116,0)</f>
        <v>0</v>
      </c>
      <c r="BG1116" s="228">
        <f>IF(N1116="zákl. přenesená",J1116,0)</f>
        <v>0</v>
      </c>
      <c r="BH1116" s="228">
        <f>IF(N1116="sníž. přenesená",J1116,0)</f>
        <v>0</v>
      </c>
      <c r="BI1116" s="228">
        <f>IF(N1116="nulová",J1116,0)</f>
        <v>0</v>
      </c>
      <c r="BJ1116" s="24" t="s">
        <v>81</v>
      </c>
      <c r="BK1116" s="228">
        <f>ROUND(I1116*H1116,2)</f>
        <v>0</v>
      </c>
      <c r="BL1116" s="24" t="s">
        <v>230</v>
      </c>
      <c r="BM1116" s="24" t="s">
        <v>1104</v>
      </c>
    </row>
    <row r="1117" s="11" customFormat="1">
      <c r="B1117" s="229"/>
      <c r="C1117" s="230"/>
      <c r="D1117" s="231" t="s">
        <v>152</v>
      </c>
      <c r="E1117" s="232" t="s">
        <v>24</v>
      </c>
      <c r="F1117" s="233" t="s">
        <v>1105</v>
      </c>
      <c r="G1117" s="230"/>
      <c r="H1117" s="232" t="s">
        <v>24</v>
      </c>
      <c r="I1117" s="234"/>
      <c r="J1117" s="230"/>
      <c r="K1117" s="230"/>
      <c r="L1117" s="235"/>
      <c r="M1117" s="236"/>
      <c r="N1117" s="237"/>
      <c r="O1117" s="237"/>
      <c r="P1117" s="237"/>
      <c r="Q1117" s="237"/>
      <c r="R1117" s="237"/>
      <c r="S1117" s="237"/>
      <c r="T1117" s="238"/>
      <c r="AT1117" s="239" t="s">
        <v>152</v>
      </c>
      <c r="AU1117" s="239" t="s">
        <v>83</v>
      </c>
      <c r="AV1117" s="11" t="s">
        <v>81</v>
      </c>
      <c r="AW1117" s="11" t="s">
        <v>37</v>
      </c>
      <c r="AX1117" s="11" t="s">
        <v>73</v>
      </c>
      <c r="AY1117" s="239" t="s">
        <v>143</v>
      </c>
    </row>
    <row r="1118" s="12" customFormat="1">
      <c r="B1118" s="240"/>
      <c r="C1118" s="241"/>
      <c r="D1118" s="231" t="s">
        <v>152</v>
      </c>
      <c r="E1118" s="242" t="s">
        <v>24</v>
      </c>
      <c r="F1118" s="243" t="s">
        <v>557</v>
      </c>
      <c r="G1118" s="241"/>
      <c r="H1118" s="244">
        <v>171.69999999999999</v>
      </c>
      <c r="I1118" s="245"/>
      <c r="J1118" s="241"/>
      <c r="K1118" s="241"/>
      <c r="L1118" s="246"/>
      <c r="M1118" s="247"/>
      <c r="N1118" s="248"/>
      <c r="O1118" s="248"/>
      <c r="P1118" s="248"/>
      <c r="Q1118" s="248"/>
      <c r="R1118" s="248"/>
      <c r="S1118" s="248"/>
      <c r="T1118" s="249"/>
      <c r="AT1118" s="250" t="s">
        <v>152</v>
      </c>
      <c r="AU1118" s="250" t="s">
        <v>83</v>
      </c>
      <c r="AV1118" s="12" t="s">
        <v>83</v>
      </c>
      <c r="AW1118" s="12" t="s">
        <v>37</v>
      </c>
      <c r="AX1118" s="12" t="s">
        <v>73</v>
      </c>
      <c r="AY1118" s="250" t="s">
        <v>143</v>
      </c>
    </row>
    <row r="1119" s="12" customFormat="1">
      <c r="B1119" s="240"/>
      <c r="C1119" s="241"/>
      <c r="D1119" s="231" t="s">
        <v>152</v>
      </c>
      <c r="E1119" s="242" t="s">
        <v>24</v>
      </c>
      <c r="F1119" s="243" t="s">
        <v>558</v>
      </c>
      <c r="G1119" s="241"/>
      <c r="H1119" s="244">
        <v>2.7000000000000002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AT1119" s="250" t="s">
        <v>152</v>
      </c>
      <c r="AU1119" s="250" t="s">
        <v>83</v>
      </c>
      <c r="AV1119" s="12" t="s">
        <v>83</v>
      </c>
      <c r="AW1119" s="12" t="s">
        <v>37</v>
      </c>
      <c r="AX1119" s="12" t="s">
        <v>73</v>
      </c>
      <c r="AY1119" s="250" t="s">
        <v>143</v>
      </c>
    </row>
    <row r="1120" s="11" customFormat="1">
      <c r="B1120" s="229"/>
      <c r="C1120" s="230"/>
      <c r="D1120" s="231" t="s">
        <v>152</v>
      </c>
      <c r="E1120" s="232" t="s">
        <v>24</v>
      </c>
      <c r="F1120" s="233" t="s">
        <v>1106</v>
      </c>
      <c r="G1120" s="230"/>
      <c r="H1120" s="232" t="s">
        <v>24</v>
      </c>
      <c r="I1120" s="234"/>
      <c r="J1120" s="230"/>
      <c r="K1120" s="230"/>
      <c r="L1120" s="235"/>
      <c r="M1120" s="236"/>
      <c r="N1120" s="237"/>
      <c r="O1120" s="237"/>
      <c r="P1120" s="237"/>
      <c r="Q1120" s="237"/>
      <c r="R1120" s="237"/>
      <c r="S1120" s="237"/>
      <c r="T1120" s="238"/>
      <c r="AT1120" s="239" t="s">
        <v>152</v>
      </c>
      <c r="AU1120" s="239" t="s">
        <v>83</v>
      </c>
      <c r="AV1120" s="11" t="s">
        <v>81</v>
      </c>
      <c r="AW1120" s="11" t="s">
        <v>37</v>
      </c>
      <c r="AX1120" s="11" t="s">
        <v>73</v>
      </c>
      <c r="AY1120" s="239" t="s">
        <v>143</v>
      </c>
    </row>
    <row r="1121" s="12" customFormat="1">
      <c r="B1121" s="240"/>
      <c r="C1121" s="241"/>
      <c r="D1121" s="231" t="s">
        <v>152</v>
      </c>
      <c r="E1121" s="242" t="s">
        <v>24</v>
      </c>
      <c r="F1121" s="243" t="s">
        <v>561</v>
      </c>
      <c r="G1121" s="241"/>
      <c r="H1121" s="244">
        <v>30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AT1121" s="250" t="s">
        <v>152</v>
      </c>
      <c r="AU1121" s="250" t="s">
        <v>83</v>
      </c>
      <c r="AV1121" s="12" t="s">
        <v>83</v>
      </c>
      <c r="AW1121" s="12" t="s">
        <v>37</v>
      </c>
      <c r="AX1121" s="12" t="s">
        <v>73</v>
      </c>
      <c r="AY1121" s="250" t="s">
        <v>143</v>
      </c>
    </row>
    <row r="1122" s="11" customFormat="1">
      <c r="B1122" s="229"/>
      <c r="C1122" s="230"/>
      <c r="D1122" s="231" t="s">
        <v>152</v>
      </c>
      <c r="E1122" s="232" t="s">
        <v>24</v>
      </c>
      <c r="F1122" s="233" t="s">
        <v>1107</v>
      </c>
      <c r="G1122" s="230"/>
      <c r="H1122" s="232" t="s">
        <v>24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AT1122" s="239" t="s">
        <v>152</v>
      </c>
      <c r="AU1122" s="239" t="s">
        <v>83</v>
      </c>
      <c r="AV1122" s="11" t="s">
        <v>81</v>
      </c>
      <c r="AW1122" s="11" t="s">
        <v>37</v>
      </c>
      <c r="AX1122" s="11" t="s">
        <v>73</v>
      </c>
      <c r="AY1122" s="239" t="s">
        <v>143</v>
      </c>
    </row>
    <row r="1123" s="12" customFormat="1">
      <c r="B1123" s="240"/>
      <c r="C1123" s="241"/>
      <c r="D1123" s="231" t="s">
        <v>152</v>
      </c>
      <c r="E1123" s="242" t="s">
        <v>24</v>
      </c>
      <c r="F1123" s="243" t="s">
        <v>565</v>
      </c>
      <c r="G1123" s="241"/>
      <c r="H1123" s="244">
        <v>4.5999999999999996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AT1123" s="250" t="s">
        <v>152</v>
      </c>
      <c r="AU1123" s="250" t="s">
        <v>83</v>
      </c>
      <c r="AV1123" s="12" t="s">
        <v>83</v>
      </c>
      <c r="AW1123" s="12" t="s">
        <v>37</v>
      </c>
      <c r="AX1123" s="12" t="s">
        <v>73</v>
      </c>
      <c r="AY1123" s="250" t="s">
        <v>143</v>
      </c>
    </row>
    <row r="1124" s="13" customFormat="1">
      <c r="B1124" s="251"/>
      <c r="C1124" s="252"/>
      <c r="D1124" s="231" t="s">
        <v>152</v>
      </c>
      <c r="E1124" s="253" t="s">
        <v>24</v>
      </c>
      <c r="F1124" s="254" t="s">
        <v>155</v>
      </c>
      <c r="G1124" s="252"/>
      <c r="H1124" s="255">
        <v>209</v>
      </c>
      <c r="I1124" s="256"/>
      <c r="J1124" s="252"/>
      <c r="K1124" s="252"/>
      <c r="L1124" s="257"/>
      <c r="M1124" s="258"/>
      <c r="N1124" s="259"/>
      <c r="O1124" s="259"/>
      <c r="P1124" s="259"/>
      <c r="Q1124" s="259"/>
      <c r="R1124" s="259"/>
      <c r="S1124" s="259"/>
      <c r="T1124" s="260"/>
      <c r="AT1124" s="261" t="s">
        <v>152</v>
      </c>
      <c r="AU1124" s="261" t="s">
        <v>83</v>
      </c>
      <c r="AV1124" s="13" t="s">
        <v>150</v>
      </c>
      <c r="AW1124" s="13" t="s">
        <v>37</v>
      </c>
      <c r="AX1124" s="13" t="s">
        <v>81</v>
      </c>
      <c r="AY1124" s="261" t="s">
        <v>143</v>
      </c>
    </row>
    <row r="1125" s="1" customFormat="1" ht="25.5" customHeight="1">
      <c r="B1125" s="46"/>
      <c r="C1125" s="217" t="s">
        <v>1108</v>
      </c>
      <c r="D1125" s="217" t="s">
        <v>145</v>
      </c>
      <c r="E1125" s="218" t="s">
        <v>1109</v>
      </c>
      <c r="F1125" s="219" t="s">
        <v>1110</v>
      </c>
      <c r="G1125" s="220" t="s">
        <v>174</v>
      </c>
      <c r="H1125" s="221">
        <v>9.5</v>
      </c>
      <c r="I1125" s="222"/>
      <c r="J1125" s="223">
        <f>ROUND(I1125*H1125,2)</f>
        <v>0</v>
      </c>
      <c r="K1125" s="219" t="s">
        <v>24</v>
      </c>
      <c r="L1125" s="72"/>
      <c r="M1125" s="224" t="s">
        <v>24</v>
      </c>
      <c r="N1125" s="225" t="s">
        <v>44</v>
      </c>
      <c r="O1125" s="47"/>
      <c r="P1125" s="226">
        <f>O1125*H1125</f>
        <v>0</v>
      </c>
      <c r="Q1125" s="226">
        <v>0.00197</v>
      </c>
      <c r="R1125" s="226">
        <f>Q1125*H1125</f>
        <v>0.018714999999999999</v>
      </c>
      <c r="S1125" s="226">
        <v>0</v>
      </c>
      <c r="T1125" s="227">
        <f>S1125*H1125</f>
        <v>0</v>
      </c>
      <c r="AR1125" s="24" t="s">
        <v>230</v>
      </c>
      <c r="AT1125" s="24" t="s">
        <v>145</v>
      </c>
      <c r="AU1125" s="24" t="s">
        <v>83</v>
      </c>
      <c r="AY1125" s="24" t="s">
        <v>143</v>
      </c>
      <c r="BE1125" s="228">
        <f>IF(N1125="základní",J1125,0)</f>
        <v>0</v>
      </c>
      <c r="BF1125" s="228">
        <f>IF(N1125="snížená",J1125,0)</f>
        <v>0</v>
      </c>
      <c r="BG1125" s="228">
        <f>IF(N1125="zákl. přenesená",J1125,0)</f>
        <v>0</v>
      </c>
      <c r="BH1125" s="228">
        <f>IF(N1125="sníž. přenesená",J1125,0)</f>
        <v>0</v>
      </c>
      <c r="BI1125" s="228">
        <f>IF(N1125="nulová",J1125,0)</f>
        <v>0</v>
      </c>
      <c r="BJ1125" s="24" t="s">
        <v>81</v>
      </c>
      <c r="BK1125" s="228">
        <f>ROUND(I1125*H1125,2)</f>
        <v>0</v>
      </c>
      <c r="BL1125" s="24" t="s">
        <v>230</v>
      </c>
      <c r="BM1125" s="24" t="s">
        <v>1111</v>
      </c>
    </row>
    <row r="1126" s="11" customFormat="1">
      <c r="B1126" s="229"/>
      <c r="C1126" s="230"/>
      <c r="D1126" s="231" t="s">
        <v>152</v>
      </c>
      <c r="E1126" s="232" t="s">
        <v>24</v>
      </c>
      <c r="F1126" s="233" t="s">
        <v>1112</v>
      </c>
      <c r="G1126" s="230"/>
      <c r="H1126" s="232" t="s">
        <v>24</v>
      </c>
      <c r="I1126" s="234"/>
      <c r="J1126" s="230"/>
      <c r="K1126" s="230"/>
      <c r="L1126" s="235"/>
      <c r="M1126" s="236"/>
      <c r="N1126" s="237"/>
      <c r="O1126" s="237"/>
      <c r="P1126" s="237"/>
      <c r="Q1126" s="237"/>
      <c r="R1126" s="237"/>
      <c r="S1126" s="237"/>
      <c r="T1126" s="238"/>
      <c r="AT1126" s="239" t="s">
        <v>152</v>
      </c>
      <c r="AU1126" s="239" t="s">
        <v>83</v>
      </c>
      <c r="AV1126" s="11" t="s">
        <v>81</v>
      </c>
      <c r="AW1126" s="11" t="s">
        <v>37</v>
      </c>
      <c r="AX1126" s="11" t="s">
        <v>73</v>
      </c>
      <c r="AY1126" s="239" t="s">
        <v>143</v>
      </c>
    </row>
    <row r="1127" s="12" customFormat="1">
      <c r="B1127" s="240"/>
      <c r="C1127" s="241"/>
      <c r="D1127" s="231" t="s">
        <v>152</v>
      </c>
      <c r="E1127" s="242" t="s">
        <v>24</v>
      </c>
      <c r="F1127" s="243" t="s">
        <v>453</v>
      </c>
      <c r="G1127" s="241"/>
      <c r="H1127" s="244">
        <v>9.5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AT1127" s="250" t="s">
        <v>152</v>
      </c>
      <c r="AU1127" s="250" t="s">
        <v>83</v>
      </c>
      <c r="AV1127" s="12" t="s">
        <v>83</v>
      </c>
      <c r="AW1127" s="12" t="s">
        <v>37</v>
      </c>
      <c r="AX1127" s="12" t="s">
        <v>73</v>
      </c>
      <c r="AY1127" s="250" t="s">
        <v>143</v>
      </c>
    </row>
    <row r="1128" s="13" customFormat="1">
      <c r="B1128" s="251"/>
      <c r="C1128" s="252"/>
      <c r="D1128" s="231" t="s">
        <v>152</v>
      </c>
      <c r="E1128" s="253" t="s">
        <v>24</v>
      </c>
      <c r="F1128" s="254" t="s">
        <v>155</v>
      </c>
      <c r="G1128" s="252"/>
      <c r="H1128" s="255">
        <v>9.5</v>
      </c>
      <c r="I1128" s="256"/>
      <c r="J1128" s="252"/>
      <c r="K1128" s="252"/>
      <c r="L1128" s="257"/>
      <c r="M1128" s="258"/>
      <c r="N1128" s="259"/>
      <c r="O1128" s="259"/>
      <c r="P1128" s="259"/>
      <c r="Q1128" s="259"/>
      <c r="R1128" s="259"/>
      <c r="S1128" s="259"/>
      <c r="T1128" s="260"/>
      <c r="AT1128" s="261" t="s">
        <v>152</v>
      </c>
      <c r="AU1128" s="261" t="s">
        <v>83</v>
      </c>
      <c r="AV1128" s="13" t="s">
        <v>150</v>
      </c>
      <c r="AW1128" s="13" t="s">
        <v>37</v>
      </c>
      <c r="AX1128" s="13" t="s">
        <v>81</v>
      </c>
      <c r="AY1128" s="261" t="s">
        <v>143</v>
      </c>
    </row>
    <row r="1129" s="1" customFormat="1" ht="16.5" customHeight="1">
      <c r="B1129" s="46"/>
      <c r="C1129" s="217" t="s">
        <v>1113</v>
      </c>
      <c r="D1129" s="217" t="s">
        <v>145</v>
      </c>
      <c r="E1129" s="218" t="s">
        <v>1114</v>
      </c>
      <c r="F1129" s="219" t="s">
        <v>1115</v>
      </c>
      <c r="G1129" s="220" t="s">
        <v>891</v>
      </c>
      <c r="H1129" s="221">
        <v>1</v>
      </c>
      <c r="I1129" s="222"/>
      <c r="J1129" s="223">
        <f>ROUND(I1129*H1129,2)</f>
        <v>0</v>
      </c>
      <c r="K1129" s="219" t="s">
        <v>24</v>
      </c>
      <c r="L1129" s="72"/>
      <c r="M1129" s="224" t="s">
        <v>24</v>
      </c>
      <c r="N1129" s="225" t="s">
        <v>44</v>
      </c>
      <c r="O1129" s="47"/>
      <c r="P1129" s="226">
        <f>O1129*H1129</f>
        <v>0</v>
      </c>
      <c r="Q1129" s="226">
        <v>0</v>
      </c>
      <c r="R1129" s="226">
        <f>Q1129*H1129</f>
        <v>0</v>
      </c>
      <c r="S1129" s="226">
        <v>0</v>
      </c>
      <c r="T1129" s="227">
        <f>S1129*H1129</f>
        <v>0</v>
      </c>
      <c r="AR1129" s="24" t="s">
        <v>230</v>
      </c>
      <c r="AT1129" s="24" t="s">
        <v>145</v>
      </c>
      <c r="AU1129" s="24" t="s">
        <v>83</v>
      </c>
      <c r="AY1129" s="24" t="s">
        <v>143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24" t="s">
        <v>81</v>
      </c>
      <c r="BK1129" s="228">
        <f>ROUND(I1129*H1129,2)</f>
        <v>0</v>
      </c>
      <c r="BL1129" s="24" t="s">
        <v>230</v>
      </c>
      <c r="BM1129" s="24" t="s">
        <v>1116</v>
      </c>
    </row>
    <row r="1130" s="10" customFormat="1" ht="29.88" customHeight="1">
      <c r="B1130" s="201"/>
      <c r="C1130" s="202"/>
      <c r="D1130" s="203" t="s">
        <v>72</v>
      </c>
      <c r="E1130" s="215" t="s">
        <v>1117</v>
      </c>
      <c r="F1130" s="215" t="s">
        <v>1118</v>
      </c>
      <c r="G1130" s="202"/>
      <c r="H1130" s="202"/>
      <c r="I1130" s="205"/>
      <c r="J1130" s="216">
        <f>BK1130</f>
        <v>0</v>
      </c>
      <c r="K1130" s="202"/>
      <c r="L1130" s="207"/>
      <c r="M1130" s="208"/>
      <c r="N1130" s="209"/>
      <c r="O1130" s="209"/>
      <c r="P1130" s="210">
        <f>SUM(P1131:P1255)</f>
        <v>0</v>
      </c>
      <c r="Q1130" s="209"/>
      <c r="R1130" s="210">
        <f>SUM(R1131:R1255)</f>
        <v>39.338456999999998</v>
      </c>
      <c r="S1130" s="209"/>
      <c r="T1130" s="211">
        <f>SUM(T1131:T1255)</f>
        <v>0</v>
      </c>
      <c r="AR1130" s="212" t="s">
        <v>83</v>
      </c>
      <c r="AT1130" s="213" t="s">
        <v>72</v>
      </c>
      <c r="AU1130" s="213" t="s">
        <v>81</v>
      </c>
      <c r="AY1130" s="212" t="s">
        <v>143</v>
      </c>
      <c r="BK1130" s="214">
        <f>SUM(BK1131:BK1255)</f>
        <v>0</v>
      </c>
    </row>
    <row r="1131" s="1" customFormat="1" ht="25.5" customHeight="1">
      <c r="B1131" s="46"/>
      <c r="C1131" s="217" t="s">
        <v>1119</v>
      </c>
      <c r="D1131" s="217" t="s">
        <v>145</v>
      </c>
      <c r="E1131" s="218" t="s">
        <v>1120</v>
      </c>
      <c r="F1131" s="219" t="s">
        <v>1121</v>
      </c>
      <c r="G1131" s="220" t="s">
        <v>673</v>
      </c>
      <c r="H1131" s="221">
        <v>246</v>
      </c>
      <c r="I1131" s="222"/>
      <c r="J1131" s="223">
        <f>ROUND(I1131*H1131,2)</f>
        <v>0</v>
      </c>
      <c r="K1131" s="219" t="s">
        <v>149</v>
      </c>
      <c r="L1131" s="72"/>
      <c r="M1131" s="224" t="s">
        <v>24</v>
      </c>
      <c r="N1131" s="225" t="s">
        <v>44</v>
      </c>
      <c r="O1131" s="47"/>
      <c r="P1131" s="226">
        <f>O1131*H1131</f>
        <v>0</v>
      </c>
      <c r="Q1131" s="226">
        <v>0</v>
      </c>
      <c r="R1131" s="226">
        <f>Q1131*H1131</f>
        <v>0</v>
      </c>
      <c r="S1131" s="226">
        <v>0</v>
      </c>
      <c r="T1131" s="227">
        <f>S1131*H1131</f>
        <v>0</v>
      </c>
      <c r="AR1131" s="24" t="s">
        <v>230</v>
      </c>
      <c r="AT1131" s="24" t="s">
        <v>145</v>
      </c>
      <c r="AU1131" s="24" t="s">
        <v>83</v>
      </c>
      <c r="AY1131" s="24" t="s">
        <v>143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24" t="s">
        <v>81</v>
      </c>
      <c r="BK1131" s="228">
        <f>ROUND(I1131*H1131,2)</f>
        <v>0</v>
      </c>
      <c r="BL1131" s="24" t="s">
        <v>230</v>
      </c>
      <c r="BM1131" s="24" t="s">
        <v>1122</v>
      </c>
    </row>
    <row r="1132" s="11" customFormat="1">
      <c r="B1132" s="229"/>
      <c r="C1132" s="230"/>
      <c r="D1132" s="231" t="s">
        <v>152</v>
      </c>
      <c r="E1132" s="232" t="s">
        <v>24</v>
      </c>
      <c r="F1132" s="233" t="s">
        <v>1123</v>
      </c>
      <c r="G1132" s="230"/>
      <c r="H1132" s="232" t="s">
        <v>24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AT1132" s="239" t="s">
        <v>152</v>
      </c>
      <c r="AU1132" s="239" t="s">
        <v>83</v>
      </c>
      <c r="AV1132" s="11" t="s">
        <v>81</v>
      </c>
      <c r="AW1132" s="11" t="s">
        <v>37</v>
      </c>
      <c r="AX1132" s="11" t="s">
        <v>73</v>
      </c>
      <c r="AY1132" s="239" t="s">
        <v>143</v>
      </c>
    </row>
    <row r="1133" s="12" customFormat="1">
      <c r="B1133" s="240"/>
      <c r="C1133" s="241"/>
      <c r="D1133" s="231" t="s">
        <v>152</v>
      </c>
      <c r="E1133" s="242" t="s">
        <v>24</v>
      </c>
      <c r="F1133" s="243" t="s">
        <v>1124</v>
      </c>
      <c r="G1133" s="241"/>
      <c r="H1133" s="244">
        <v>246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AT1133" s="250" t="s">
        <v>152</v>
      </c>
      <c r="AU1133" s="250" t="s">
        <v>83</v>
      </c>
      <c r="AV1133" s="12" t="s">
        <v>83</v>
      </c>
      <c r="AW1133" s="12" t="s">
        <v>37</v>
      </c>
      <c r="AX1133" s="12" t="s">
        <v>73</v>
      </c>
      <c r="AY1133" s="250" t="s">
        <v>143</v>
      </c>
    </row>
    <row r="1134" s="13" customFormat="1">
      <c r="B1134" s="251"/>
      <c r="C1134" s="252"/>
      <c r="D1134" s="231" t="s">
        <v>152</v>
      </c>
      <c r="E1134" s="253" t="s">
        <v>24</v>
      </c>
      <c r="F1134" s="254" t="s">
        <v>155</v>
      </c>
      <c r="G1134" s="252"/>
      <c r="H1134" s="255">
        <v>246</v>
      </c>
      <c r="I1134" s="256"/>
      <c r="J1134" s="252"/>
      <c r="K1134" s="252"/>
      <c r="L1134" s="257"/>
      <c r="M1134" s="258"/>
      <c r="N1134" s="259"/>
      <c r="O1134" s="259"/>
      <c r="P1134" s="259"/>
      <c r="Q1134" s="259"/>
      <c r="R1134" s="259"/>
      <c r="S1134" s="259"/>
      <c r="T1134" s="260"/>
      <c r="AT1134" s="261" t="s">
        <v>152</v>
      </c>
      <c r="AU1134" s="261" t="s">
        <v>83</v>
      </c>
      <c r="AV1134" s="13" t="s">
        <v>150</v>
      </c>
      <c r="AW1134" s="13" t="s">
        <v>37</v>
      </c>
      <c r="AX1134" s="13" t="s">
        <v>81</v>
      </c>
      <c r="AY1134" s="261" t="s">
        <v>143</v>
      </c>
    </row>
    <row r="1135" s="1" customFormat="1" ht="25.5" customHeight="1">
      <c r="B1135" s="46"/>
      <c r="C1135" s="262" t="s">
        <v>1125</v>
      </c>
      <c r="D1135" s="262" t="s">
        <v>235</v>
      </c>
      <c r="E1135" s="263" t="s">
        <v>1126</v>
      </c>
      <c r="F1135" s="264" t="s">
        <v>1127</v>
      </c>
      <c r="G1135" s="265" t="s">
        <v>174</v>
      </c>
      <c r="H1135" s="266">
        <v>40.268000000000001</v>
      </c>
      <c r="I1135" s="267"/>
      <c r="J1135" s="268">
        <f>ROUND(I1135*H1135,2)</f>
        <v>0</v>
      </c>
      <c r="K1135" s="264" t="s">
        <v>149</v>
      </c>
      <c r="L1135" s="269"/>
      <c r="M1135" s="270" t="s">
        <v>24</v>
      </c>
      <c r="N1135" s="271" t="s">
        <v>44</v>
      </c>
      <c r="O1135" s="47"/>
      <c r="P1135" s="226">
        <f>O1135*H1135</f>
        <v>0</v>
      </c>
      <c r="Q1135" s="226">
        <v>0.01</v>
      </c>
      <c r="R1135" s="226">
        <f>Q1135*H1135</f>
        <v>0.40268000000000004</v>
      </c>
      <c r="S1135" s="226">
        <v>0</v>
      </c>
      <c r="T1135" s="227">
        <f>S1135*H1135</f>
        <v>0</v>
      </c>
      <c r="AR1135" s="24" t="s">
        <v>323</v>
      </c>
      <c r="AT1135" s="24" t="s">
        <v>235</v>
      </c>
      <c r="AU1135" s="24" t="s">
        <v>83</v>
      </c>
      <c r="AY1135" s="24" t="s">
        <v>143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24" t="s">
        <v>81</v>
      </c>
      <c r="BK1135" s="228">
        <f>ROUND(I1135*H1135,2)</f>
        <v>0</v>
      </c>
      <c r="BL1135" s="24" t="s">
        <v>230</v>
      </c>
      <c r="BM1135" s="24" t="s">
        <v>1128</v>
      </c>
    </row>
    <row r="1136" s="11" customFormat="1">
      <c r="B1136" s="229"/>
      <c r="C1136" s="230"/>
      <c r="D1136" s="231" t="s">
        <v>152</v>
      </c>
      <c r="E1136" s="232" t="s">
        <v>24</v>
      </c>
      <c r="F1136" s="233" t="s">
        <v>1129</v>
      </c>
      <c r="G1136" s="230"/>
      <c r="H1136" s="232" t="s">
        <v>24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AT1136" s="239" t="s">
        <v>152</v>
      </c>
      <c r="AU1136" s="239" t="s">
        <v>83</v>
      </c>
      <c r="AV1136" s="11" t="s">
        <v>81</v>
      </c>
      <c r="AW1136" s="11" t="s">
        <v>37</v>
      </c>
      <c r="AX1136" s="11" t="s">
        <v>73</v>
      </c>
      <c r="AY1136" s="239" t="s">
        <v>143</v>
      </c>
    </row>
    <row r="1137" s="12" customFormat="1">
      <c r="B1137" s="240"/>
      <c r="C1137" s="241"/>
      <c r="D1137" s="231" t="s">
        <v>152</v>
      </c>
      <c r="E1137" s="242" t="s">
        <v>24</v>
      </c>
      <c r="F1137" s="243" t="s">
        <v>1130</v>
      </c>
      <c r="G1137" s="241"/>
      <c r="H1137" s="244">
        <v>18.27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AT1137" s="250" t="s">
        <v>152</v>
      </c>
      <c r="AU1137" s="250" t="s">
        <v>83</v>
      </c>
      <c r="AV1137" s="12" t="s">
        <v>83</v>
      </c>
      <c r="AW1137" s="12" t="s">
        <v>37</v>
      </c>
      <c r="AX1137" s="12" t="s">
        <v>73</v>
      </c>
      <c r="AY1137" s="250" t="s">
        <v>143</v>
      </c>
    </row>
    <row r="1138" s="12" customFormat="1">
      <c r="B1138" s="240"/>
      <c r="C1138" s="241"/>
      <c r="D1138" s="231" t="s">
        <v>152</v>
      </c>
      <c r="E1138" s="242" t="s">
        <v>24</v>
      </c>
      <c r="F1138" s="243" t="s">
        <v>1131</v>
      </c>
      <c r="G1138" s="241"/>
      <c r="H1138" s="244">
        <v>8.4529999999999994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AT1138" s="250" t="s">
        <v>152</v>
      </c>
      <c r="AU1138" s="250" t="s">
        <v>83</v>
      </c>
      <c r="AV1138" s="12" t="s">
        <v>83</v>
      </c>
      <c r="AW1138" s="12" t="s">
        <v>37</v>
      </c>
      <c r="AX1138" s="12" t="s">
        <v>73</v>
      </c>
      <c r="AY1138" s="250" t="s">
        <v>143</v>
      </c>
    </row>
    <row r="1139" s="11" customFormat="1">
      <c r="B1139" s="229"/>
      <c r="C1139" s="230"/>
      <c r="D1139" s="231" t="s">
        <v>152</v>
      </c>
      <c r="E1139" s="232" t="s">
        <v>24</v>
      </c>
      <c r="F1139" s="233" t="s">
        <v>1132</v>
      </c>
      <c r="G1139" s="230"/>
      <c r="H1139" s="232" t="s">
        <v>24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AT1139" s="239" t="s">
        <v>152</v>
      </c>
      <c r="AU1139" s="239" t="s">
        <v>83</v>
      </c>
      <c r="AV1139" s="11" t="s">
        <v>81</v>
      </c>
      <c r="AW1139" s="11" t="s">
        <v>37</v>
      </c>
      <c r="AX1139" s="11" t="s">
        <v>73</v>
      </c>
      <c r="AY1139" s="239" t="s">
        <v>143</v>
      </c>
    </row>
    <row r="1140" s="12" customFormat="1">
      <c r="B1140" s="240"/>
      <c r="C1140" s="241"/>
      <c r="D1140" s="231" t="s">
        <v>152</v>
      </c>
      <c r="E1140" s="242" t="s">
        <v>24</v>
      </c>
      <c r="F1140" s="243" t="s">
        <v>1133</v>
      </c>
      <c r="G1140" s="241"/>
      <c r="H1140" s="244">
        <v>7.2450000000000001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AT1140" s="250" t="s">
        <v>152</v>
      </c>
      <c r="AU1140" s="250" t="s">
        <v>83</v>
      </c>
      <c r="AV1140" s="12" t="s">
        <v>83</v>
      </c>
      <c r="AW1140" s="12" t="s">
        <v>37</v>
      </c>
      <c r="AX1140" s="12" t="s">
        <v>73</v>
      </c>
      <c r="AY1140" s="250" t="s">
        <v>143</v>
      </c>
    </row>
    <row r="1141" s="11" customFormat="1">
      <c r="B1141" s="229"/>
      <c r="C1141" s="230"/>
      <c r="D1141" s="231" t="s">
        <v>152</v>
      </c>
      <c r="E1141" s="232" t="s">
        <v>24</v>
      </c>
      <c r="F1141" s="233" t="s">
        <v>1134</v>
      </c>
      <c r="G1141" s="230"/>
      <c r="H1141" s="232" t="s">
        <v>24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AT1141" s="239" t="s">
        <v>152</v>
      </c>
      <c r="AU1141" s="239" t="s">
        <v>83</v>
      </c>
      <c r="AV1141" s="11" t="s">
        <v>81</v>
      </c>
      <c r="AW1141" s="11" t="s">
        <v>37</v>
      </c>
      <c r="AX1141" s="11" t="s">
        <v>73</v>
      </c>
      <c r="AY1141" s="239" t="s">
        <v>143</v>
      </c>
    </row>
    <row r="1142" s="12" customFormat="1">
      <c r="B1142" s="240"/>
      <c r="C1142" s="241"/>
      <c r="D1142" s="231" t="s">
        <v>152</v>
      </c>
      <c r="E1142" s="242" t="s">
        <v>24</v>
      </c>
      <c r="F1142" s="243" t="s">
        <v>1135</v>
      </c>
      <c r="G1142" s="241"/>
      <c r="H1142" s="244">
        <v>6.2999999999999998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AT1142" s="250" t="s">
        <v>152</v>
      </c>
      <c r="AU1142" s="250" t="s">
        <v>83</v>
      </c>
      <c r="AV1142" s="12" t="s">
        <v>83</v>
      </c>
      <c r="AW1142" s="12" t="s">
        <v>37</v>
      </c>
      <c r="AX1142" s="12" t="s">
        <v>73</v>
      </c>
      <c r="AY1142" s="250" t="s">
        <v>143</v>
      </c>
    </row>
    <row r="1143" s="13" customFormat="1">
      <c r="B1143" s="251"/>
      <c r="C1143" s="252"/>
      <c r="D1143" s="231" t="s">
        <v>152</v>
      </c>
      <c r="E1143" s="253" t="s">
        <v>24</v>
      </c>
      <c r="F1143" s="254" t="s">
        <v>155</v>
      </c>
      <c r="G1143" s="252"/>
      <c r="H1143" s="255">
        <v>40.268000000000001</v>
      </c>
      <c r="I1143" s="256"/>
      <c r="J1143" s="252"/>
      <c r="K1143" s="252"/>
      <c r="L1143" s="257"/>
      <c r="M1143" s="258"/>
      <c r="N1143" s="259"/>
      <c r="O1143" s="259"/>
      <c r="P1143" s="259"/>
      <c r="Q1143" s="259"/>
      <c r="R1143" s="259"/>
      <c r="S1143" s="259"/>
      <c r="T1143" s="260"/>
      <c r="AT1143" s="261" t="s">
        <v>152</v>
      </c>
      <c r="AU1143" s="261" t="s">
        <v>83</v>
      </c>
      <c r="AV1143" s="13" t="s">
        <v>150</v>
      </c>
      <c r="AW1143" s="13" t="s">
        <v>37</v>
      </c>
      <c r="AX1143" s="13" t="s">
        <v>81</v>
      </c>
      <c r="AY1143" s="261" t="s">
        <v>143</v>
      </c>
    </row>
    <row r="1144" s="1" customFormat="1" ht="25.5" customHeight="1">
      <c r="B1144" s="46"/>
      <c r="C1144" s="262" t="s">
        <v>1136</v>
      </c>
      <c r="D1144" s="262" t="s">
        <v>235</v>
      </c>
      <c r="E1144" s="263" t="s">
        <v>1137</v>
      </c>
      <c r="F1144" s="264" t="s">
        <v>1138</v>
      </c>
      <c r="G1144" s="265" t="s">
        <v>174</v>
      </c>
      <c r="H1144" s="266">
        <v>4.5679999999999996</v>
      </c>
      <c r="I1144" s="267"/>
      <c r="J1144" s="268">
        <f>ROUND(I1144*H1144,2)</f>
        <v>0</v>
      </c>
      <c r="K1144" s="264" t="s">
        <v>24</v>
      </c>
      <c r="L1144" s="269"/>
      <c r="M1144" s="270" t="s">
        <v>24</v>
      </c>
      <c r="N1144" s="271" t="s">
        <v>44</v>
      </c>
      <c r="O1144" s="47"/>
      <c r="P1144" s="226">
        <f>O1144*H1144</f>
        <v>0</v>
      </c>
      <c r="Q1144" s="226">
        <v>0.01</v>
      </c>
      <c r="R1144" s="226">
        <f>Q1144*H1144</f>
        <v>0.045679999999999998</v>
      </c>
      <c r="S1144" s="226">
        <v>0</v>
      </c>
      <c r="T1144" s="227">
        <f>S1144*H1144</f>
        <v>0</v>
      </c>
      <c r="AR1144" s="24" t="s">
        <v>323</v>
      </c>
      <c r="AT1144" s="24" t="s">
        <v>235</v>
      </c>
      <c r="AU1144" s="24" t="s">
        <v>83</v>
      </c>
      <c r="AY1144" s="24" t="s">
        <v>143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24" t="s">
        <v>81</v>
      </c>
      <c r="BK1144" s="228">
        <f>ROUND(I1144*H1144,2)</f>
        <v>0</v>
      </c>
      <c r="BL1144" s="24" t="s">
        <v>230</v>
      </c>
      <c r="BM1144" s="24" t="s">
        <v>1139</v>
      </c>
    </row>
    <row r="1145" s="11" customFormat="1">
      <c r="B1145" s="229"/>
      <c r="C1145" s="230"/>
      <c r="D1145" s="231" t="s">
        <v>152</v>
      </c>
      <c r="E1145" s="232" t="s">
        <v>24</v>
      </c>
      <c r="F1145" s="233" t="s">
        <v>1140</v>
      </c>
      <c r="G1145" s="230"/>
      <c r="H1145" s="232" t="s">
        <v>24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AT1145" s="239" t="s">
        <v>152</v>
      </c>
      <c r="AU1145" s="239" t="s">
        <v>83</v>
      </c>
      <c r="AV1145" s="11" t="s">
        <v>81</v>
      </c>
      <c r="AW1145" s="11" t="s">
        <v>37</v>
      </c>
      <c r="AX1145" s="11" t="s">
        <v>73</v>
      </c>
      <c r="AY1145" s="239" t="s">
        <v>143</v>
      </c>
    </row>
    <row r="1146" s="12" customFormat="1">
      <c r="B1146" s="240"/>
      <c r="C1146" s="241"/>
      <c r="D1146" s="231" t="s">
        <v>152</v>
      </c>
      <c r="E1146" s="242" t="s">
        <v>24</v>
      </c>
      <c r="F1146" s="243" t="s">
        <v>1141</v>
      </c>
      <c r="G1146" s="241"/>
      <c r="H1146" s="244">
        <v>4.5679999999999996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AT1146" s="250" t="s">
        <v>152</v>
      </c>
      <c r="AU1146" s="250" t="s">
        <v>83</v>
      </c>
      <c r="AV1146" s="12" t="s">
        <v>83</v>
      </c>
      <c r="AW1146" s="12" t="s">
        <v>37</v>
      </c>
      <c r="AX1146" s="12" t="s">
        <v>73</v>
      </c>
      <c r="AY1146" s="250" t="s">
        <v>143</v>
      </c>
    </row>
    <row r="1147" s="13" customFormat="1">
      <c r="B1147" s="251"/>
      <c r="C1147" s="252"/>
      <c r="D1147" s="231" t="s">
        <v>152</v>
      </c>
      <c r="E1147" s="253" t="s">
        <v>24</v>
      </c>
      <c r="F1147" s="254" t="s">
        <v>155</v>
      </c>
      <c r="G1147" s="252"/>
      <c r="H1147" s="255">
        <v>4.5679999999999996</v>
      </c>
      <c r="I1147" s="256"/>
      <c r="J1147" s="252"/>
      <c r="K1147" s="252"/>
      <c r="L1147" s="257"/>
      <c r="M1147" s="258"/>
      <c r="N1147" s="259"/>
      <c r="O1147" s="259"/>
      <c r="P1147" s="259"/>
      <c r="Q1147" s="259"/>
      <c r="R1147" s="259"/>
      <c r="S1147" s="259"/>
      <c r="T1147" s="260"/>
      <c r="AT1147" s="261" t="s">
        <v>152</v>
      </c>
      <c r="AU1147" s="261" t="s">
        <v>83</v>
      </c>
      <c r="AV1147" s="13" t="s">
        <v>150</v>
      </c>
      <c r="AW1147" s="13" t="s">
        <v>37</v>
      </c>
      <c r="AX1147" s="13" t="s">
        <v>81</v>
      </c>
      <c r="AY1147" s="261" t="s">
        <v>143</v>
      </c>
    </row>
    <row r="1148" s="1" customFormat="1" ht="25.5" customHeight="1">
      <c r="B1148" s="46"/>
      <c r="C1148" s="262" t="s">
        <v>1142</v>
      </c>
      <c r="D1148" s="262" t="s">
        <v>235</v>
      </c>
      <c r="E1148" s="263" t="s">
        <v>1143</v>
      </c>
      <c r="F1148" s="264" t="s">
        <v>1144</v>
      </c>
      <c r="G1148" s="265" t="s">
        <v>174</v>
      </c>
      <c r="H1148" s="266">
        <v>6.0380000000000003</v>
      </c>
      <c r="I1148" s="267"/>
      <c r="J1148" s="268">
        <f>ROUND(I1148*H1148,2)</f>
        <v>0</v>
      </c>
      <c r="K1148" s="264" t="s">
        <v>149</v>
      </c>
      <c r="L1148" s="269"/>
      <c r="M1148" s="270" t="s">
        <v>24</v>
      </c>
      <c r="N1148" s="271" t="s">
        <v>44</v>
      </c>
      <c r="O1148" s="47"/>
      <c r="P1148" s="226">
        <f>O1148*H1148</f>
        <v>0</v>
      </c>
      <c r="Q1148" s="226">
        <v>0.0080000000000000002</v>
      </c>
      <c r="R1148" s="226">
        <f>Q1148*H1148</f>
        <v>0.048304</v>
      </c>
      <c r="S1148" s="226">
        <v>0</v>
      </c>
      <c r="T1148" s="227">
        <f>S1148*H1148</f>
        <v>0</v>
      </c>
      <c r="AR1148" s="24" t="s">
        <v>323</v>
      </c>
      <c r="AT1148" s="24" t="s">
        <v>235</v>
      </c>
      <c r="AU1148" s="24" t="s">
        <v>83</v>
      </c>
      <c r="AY1148" s="24" t="s">
        <v>143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24" t="s">
        <v>81</v>
      </c>
      <c r="BK1148" s="228">
        <f>ROUND(I1148*H1148,2)</f>
        <v>0</v>
      </c>
      <c r="BL1148" s="24" t="s">
        <v>230</v>
      </c>
      <c r="BM1148" s="24" t="s">
        <v>1145</v>
      </c>
    </row>
    <row r="1149" s="11" customFormat="1">
      <c r="B1149" s="229"/>
      <c r="C1149" s="230"/>
      <c r="D1149" s="231" t="s">
        <v>152</v>
      </c>
      <c r="E1149" s="232" t="s">
        <v>24</v>
      </c>
      <c r="F1149" s="233" t="s">
        <v>1146</v>
      </c>
      <c r="G1149" s="230"/>
      <c r="H1149" s="232" t="s">
        <v>24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AT1149" s="239" t="s">
        <v>152</v>
      </c>
      <c r="AU1149" s="239" t="s">
        <v>83</v>
      </c>
      <c r="AV1149" s="11" t="s">
        <v>81</v>
      </c>
      <c r="AW1149" s="11" t="s">
        <v>37</v>
      </c>
      <c r="AX1149" s="11" t="s">
        <v>73</v>
      </c>
      <c r="AY1149" s="239" t="s">
        <v>143</v>
      </c>
    </row>
    <row r="1150" s="12" customFormat="1">
      <c r="B1150" s="240"/>
      <c r="C1150" s="241"/>
      <c r="D1150" s="231" t="s">
        <v>152</v>
      </c>
      <c r="E1150" s="242" t="s">
        <v>24</v>
      </c>
      <c r="F1150" s="243" t="s">
        <v>1147</v>
      </c>
      <c r="G1150" s="241"/>
      <c r="H1150" s="244">
        <v>6.0380000000000003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AT1150" s="250" t="s">
        <v>152</v>
      </c>
      <c r="AU1150" s="250" t="s">
        <v>83</v>
      </c>
      <c r="AV1150" s="12" t="s">
        <v>83</v>
      </c>
      <c r="AW1150" s="12" t="s">
        <v>37</v>
      </c>
      <c r="AX1150" s="12" t="s">
        <v>73</v>
      </c>
      <c r="AY1150" s="250" t="s">
        <v>143</v>
      </c>
    </row>
    <row r="1151" s="13" customFormat="1">
      <c r="B1151" s="251"/>
      <c r="C1151" s="252"/>
      <c r="D1151" s="231" t="s">
        <v>152</v>
      </c>
      <c r="E1151" s="253" t="s">
        <v>24</v>
      </c>
      <c r="F1151" s="254" t="s">
        <v>155</v>
      </c>
      <c r="G1151" s="252"/>
      <c r="H1151" s="255">
        <v>6.0380000000000003</v>
      </c>
      <c r="I1151" s="256"/>
      <c r="J1151" s="252"/>
      <c r="K1151" s="252"/>
      <c r="L1151" s="257"/>
      <c r="M1151" s="258"/>
      <c r="N1151" s="259"/>
      <c r="O1151" s="259"/>
      <c r="P1151" s="259"/>
      <c r="Q1151" s="259"/>
      <c r="R1151" s="259"/>
      <c r="S1151" s="259"/>
      <c r="T1151" s="260"/>
      <c r="AT1151" s="261" t="s">
        <v>152</v>
      </c>
      <c r="AU1151" s="261" t="s">
        <v>83</v>
      </c>
      <c r="AV1151" s="13" t="s">
        <v>150</v>
      </c>
      <c r="AW1151" s="13" t="s">
        <v>37</v>
      </c>
      <c r="AX1151" s="13" t="s">
        <v>81</v>
      </c>
      <c r="AY1151" s="261" t="s">
        <v>143</v>
      </c>
    </row>
    <row r="1152" s="1" customFormat="1" ht="25.5" customHeight="1">
      <c r="B1152" s="46"/>
      <c r="C1152" s="262" t="s">
        <v>1148</v>
      </c>
      <c r="D1152" s="262" t="s">
        <v>235</v>
      </c>
      <c r="E1152" s="263" t="s">
        <v>1149</v>
      </c>
      <c r="F1152" s="264" t="s">
        <v>1150</v>
      </c>
      <c r="G1152" s="265" t="s">
        <v>174</v>
      </c>
      <c r="H1152" s="266">
        <v>210.26300000000001</v>
      </c>
      <c r="I1152" s="267"/>
      <c r="J1152" s="268">
        <f>ROUND(I1152*H1152,2)</f>
        <v>0</v>
      </c>
      <c r="K1152" s="264" t="s">
        <v>149</v>
      </c>
      <c r="L1152" s="269"/>
      <c r="M1152" s="270" t="s">
        <v>24</v>
      </c>
      <c r="N1152" s="271" t="s">
        <v>44</v>
      </c>
      <c r="O1152" s="47"/>
      <c r="P1152" s="226">
        <f>O1152*H1152</f>
        <v>0</v>
      </c>
      <c r="Q1152" s="226">
        <v>0.0060000000000000001</v>
      </c>
      <c r="R1152" s="226">
        <f>Q1152*H1152</f>
        <v>1.2615780000000001</v>
      </c>
      <c r="S1152" s="226">
        <v>0</v>
      </c>
      <c r="T1152" s="227">
        <f>S1152*H1152</f>
        <v>0</v>
      </c>
      <c r="AR1152" s="24" t="s">
        <v>323</v>
      </c>
      <c r="AT1152" s="24" t="s">
        <v>235</v>
      </c>
      <c r="AU1152" s="24" t="s">
        <v>83</v>
      </c>
      <c r="AY1152" s="24" t="s">
        <v>143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24" t="s">
        <v>81</v>
      </c>
      <c r="BK1152" s="228">
        <f>ROUND(I1152*H1152,2)</f>
        <v>0</v>
      </c>
      <c r="BL1152" s="24" t="s">
        <v>230</v>
      </c>
      <c r="BM1152" s="24" t="s">
        <v>1151</v>
      </c>
    </row>
    <row r="1153" s="11" customFormat="1">
      <c r="B1153" s="229"/>
      <c r="C1153" s="230"/>
      <c r="D1153" s="231" t="s">
        <v>152</v>
      </c>
      <c r="E1153" s="232" t="s">
        <v>24</v>
      </c>
      <c r="F1153" s="233" t="s">
        <v>1152</v>
      </c>
      <c r="G1153" s="230"/>
      <c r="H1153" s="232" t="s">
        <v>24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AT1153" s="239" t="s">
        <v>152</v>
      </c>
      <c r="AU1153" s="239" t="s">
        <v>83</v>
      </c>
      <c r="AV1153" s="11" t="s">
        <v>81</v>
      </c>
      <c r="AW1153" s="11" t="s">
        <v>37</v>
      </c>
      <c r="AX1153" s="11" t="s">
        <v>73</v>
      </c>
      <c r="AY1153" s="239" t="s">
        <v>143</v>
      </c>
    </row>
    <row r="1154" s="12" customFormat="1">
      <c r="B1154" s="240"/>
      <c r="C1154" s="241"/>
      <c r="D1154" s="231" t="s">
        <v>152</v>
      </c>
      <c r="E1154" s="242" t="s">
        <v>24</v>
      </c>
      <c r="F1154" s="243" t="s">
        <v>1153</v>
      </c>
      <c r="G1154" s="241"/>
      <c r="H1154" s="244">
        <v>15.698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AT1154" s="250" t="s">
        <v>152</v>
      </c>
      <c r="AU1154" s="250" t="s">
        <v>83</v>
      </c>
      <c r="AV1154" s="12" t="s">
        <v>83</v>
      </c>
      <c r="AW1154" s="12" t="s">
        <v>37</v>
      </c>
      <c r="AX1154" s="12" t="s">
        <v>73</v>
      </c>
      <c r="AY1154" s="250" t="s">
        <v>143</v>
      </c>
    </row>
    <row r="1155" s="11" customFormat="1">
      <c r="B1155" s="229"/>
      <c r="C1155" s="230"/>
      <c r="D1155" s="231" t="s">
        <v>152</v>
      </c>
      <c r="E1155" s="232" t="s">
        <v>24</v>
      </c>
      <c r="F1155" s="233" t="s">
        <v>1154</v>
      </c>
      <c r="G1155" s="230"/>
      <c r="H1155" s="232" t="s">
        <v>24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AT1155" s="239" t="s">
        <v>152</v>
      </c>
      <c r="AU1155" s="239" t="s">
        <v>83</v>
      </c>
      <c r="AV1155" s="11" t="s">
        <v>81</v>
      </c>
      <c r="AW1155" s="11" t="s">
        <v>37</v>
      </c>
      <c r="AX1155" s="11" t="s">
        <v>73</v>
      </c>
      <c r="AY1155" s="239" t="s">
        <v>143</v>
      </c>
    </row>
    <row r="1156" s="12" customFormat="1">
      <c r="B1156" s="240"/>
      <c r="C1156" s="241"/>
      <c r="D1156" s="231" t="s">
        <v>152</v>
      </c>
      <c r="E1156" s="242" t="s">
        <v>24</v>
      </c>
      <c r="F1156" s="243" t="s">
        <v>1155</v>
      </c>
      <c r="G1156" s="241"/>
      <c r="H1156" s="244">
        <v>1.26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AT1156" s="250" t="s">
        <v>152</v>
      </c>
      <c r="AU1156" s="250" t="s">
        <v>83</v>
      </c>
      <c r="AV1156" s="12" t="s">
        <v>83</v>
      </c>
      <c r="AW1156" s="12" t="s">
        <v>37</v>
      </c>
      <c r="AX1156" s="12" t="s">
        <v>73</v>
      </c>
      <c r="AY1156" s="250" t="s">
        <v>143</v>
      </c>
    </row>
    <row r="1157" s="12" customFormat="1">
      <c r="B1157" s="240"/>
      <c r="C1157" s="241"/>
      <c r="D1157" s="231" t="s">
        <v>152</v>
      </c>
      <c r="E1157" s="242" t="s">
        <v>24</v>
      </c>
      <c r="F1157" s="243" t="s">
        <v>1156</v>
      </c>
      <c r="G1157" s="241"/>
      <c r="H1157" s="244">
        <v>18.48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AT1157" s="250" t="s">
        <v>152</v>
      </c>
      <c r="AU1157" s="250" t="s">
        <v>83</v>
      </c>
      <c r="AV1157" s="12" t="s">
        <v>83</v>
      </c>
      <c r="AW1157" s="12" t="s">
        <v>37</v>
      </c>
      <c r="AX1157" s="12" t="s">
        <v>73</v>
      </c>
      <c r="AY1157" s="250" t="s">
        <v>143</v>
      </c>
    </row>
    <row r="1158" s="12" customFormat="1">
      <c r="B1158" s="240"/>
      <c r="C1158" s="241"/>
      <c r="D1158" s="231" t="s">
        <v>152</v>
      </c>
      <c r="E1158" s="242" t="s">
        <v>24</v>
      </c>
      <c r="F1158" s="243" t="s">
        <v>1157</v>
      </c>
      <c r="G1158" s="241"/>
      <c r="H1158" s="244">
        <v>174.82499999999999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AT1158" s="250" t="s">
        <v>152</v>
      </c>
      <c r="AU1158" s="250" t="s">
        <v>83</v>
      </c>
      <c r="AV1158" s="12" t="s">
        <v>83</v>
      </c>
      <c r="AW1158" s="12" t="s">
        <v>37</v>
      </c>
      <c r="AX1158" s="12" t="s">
        <v>73</v>
      </c>
      <c r="AY1158" s="250" t="s">
        <v>143</v>
      </c>
    </row>
    <row r="1159" s="13" customFormat="1">
      <c r="B1159" s="251"/>
      <c r="C1159" s="252"/>
      <c r="D1159" s="231" t="s">
        <v>152</v>
      </c>
      <c r="E1159" s="253" t="s">
        <v>24</v>
      </c>
      <c r="F1159" s="254" t="s">
        <v>155</v>
      </c>
      <c r="G1159" s="252"/>
      <c r="H1159" s="255">
        <v>210.26300000000001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AT1159" s="261" t="s">
        <v>152</v>
      </c>
      <c r="AU1159" s="261" t="s">
        <v>83</v>
      </c>
      <c r="AV1159" s="13" t="s">
        <v>150</v>
      </c>
      <c r="AW1159" s="13" t="s">
        <v>37</v>
      </c>
      <c r="AX1159" s="13" t="s">
        <v>81</v>
      </c>
      <c r="AY1159" s="261" t="s">
        <v>143</v>
      </c>
    </row>
    <row r="1160" s="1" customFormat="1" ht="25.5" customHeight="1">
      <c r="B1160" s="46"/>
      <c r="C1160" s="262" t="s">
        <v>1158</v>
      </c>
      <c r="D1160" s="262" t="s">
        <v>235</v>
      </c>
      <c r="E1160" s="263" t="s">
        <v>1159</v>
      </c>
      <c r="F1160" s="264" t="s">
        <v>1160</v>
      </c>
      <c r="G1160" s="265" t="s">
        <v>174</v>
      </c>
      <c r="H1160" s="266">
        <v>34.649999999999999</v>
      </c>
      <c r="I1160" s="267"/>
      <c r="J1160" s="268">
        <f>ROUND(I1160*H1160,2)</f>
        <v>0</v>
      </c>
      <c r="K1160" s="264" t="s">
        <v>149</v>
      </c>
      <c r="L1160" s="269"/>
      <c r="M1160" s="270" t="s">
        <v>24</v>
      </c>
      <c r="N1160" s="271" t="s">
        <v>44</v>
      </c>
      <c r="O1160" s="47"/>
      <c r="P1160" s="226">
        <f>O1160*H1160</f>
        <v>0</v>
      </c>
      <c r="Q1160" s="226">
        <v>0.0080000000000000002</v>
      </c>
      <c r="R1160" s="226">
        <f>Q1160*H1160</f>
        <v>0.2772</v>
      </c>
      <c r="S1160" s="226">
        <v>0</v>
      </c>
      <c r="T1160" s="227">
        <f>S1160*H1160</f>
        <v>0</v>
      </c>
      <c r="AR1160" s="24" t="s">
        <v>323</v>
      </c>
      <c r="AT1160" s="24" t="s">
        <v>235</v>
      </c>
      <c r="AU1160" s="24" t="s">
        <v>83</v>
      </c>
      <c r="AY1160" s="24" t="s">
        <v>143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24" t="s">
        <v>81</v>
      </c>
      <c r="BK1160" s="228">
        <f>ROUND(I1160*H1160,2)</f>
        <v>0</v>
      </c>
      <c r="BL1160" s="24" t="s">
        <v>230</v>
      </c>
      <c r="BM1160" s="24" t="s">
        <v>1161</v>
      </c>
    </row>
    <row r="1161" s="11" customFormat="1">
      <c r="B1161" s="229"/>
      <c r="C1161" s="230"/>
      <c r="D1161" s="231" t="s">
        <v>152</v>
      </c>
      <c r="E1161" s="232" t="s">
        <v>24</v>
      </c>
      <c r="F1161" s="233" t="s">
        <v>1162</v>
      </c>
      <c r="G1161" s="230"/>
      <c r="H1161" s="232" t="s">
        <v>24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AT1161" s="239" t="s">
        <v>152</v>
      </c>
      <c r="AU1161" s="239" t="s">
        <v>83</v>
      </c>
      <c r="AV1161" s="11" t="s">
        <v>81</v>
      </c>
      <c r="AW1161" s="11" t="s">
        <v>37</v>
      </c>
      <c r="AX1161" s="11" t="s">
        <v>73</v>
      </c>
      <c r="AY1161" s="239" t="s">
        <v>143</v>
      </c>
    </row>
    <row r="1162" s="12" customFormat="1">
      <c r="B1162" s="240"/>
      <c r="C1162" s="241"/>
      <c r="D1162" s="231" t="s">
        <v>152</v>
      </c>
      <c r="E1162" s="242" t="s">
        <v>24</v>
      </c>
      <c r="F1162" s="243" t="s">
        <v>1163</v>
      </c>
      <c r="G1162" s="241"/>
      <c r="H1162" s="244">
        <v>26.774999999999999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AT1162" s="250" t="s">
        <v>152</v>
      </c>
      <c r="AU1162" s="250" t="s">
        <v>83</v>
      </c>
      <c r="AV1162" s="12" t="s">
        <v>83</v>
      </c>
      <c r="AW1162" s="12" t="s">
        <v>37</v>
      </c>
      <c r="AX1162" s="12" t="s">
        <v>73</v>
      </c>
      <c r="AY1162" s="250" t="s">
        <v>143</v>
      </c>
    </row>
    <row r="1163" s="11" customFormat="1">
      <c r="B1163" s="229"/>
      <c r="C1163" s="230"/>
      <c r="D1163" s="231" t="s">
        <v>152</v>
      </c>
      <c r="E1163" s="232" t="s">
        <v>24</v>
      </c>
      <c r="F1163" s="233" t="s">
        <v>1164</v>
      </c>
      <c r="G1163" s="230"/>
      <c r="H1163" s="232" t="s">
        <v>24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AT1163" s="239" t="s">
        <v>152</v>
      </c>
      <c r="AU1163" s="239" t="s">
        <v>83</v>
      </c>
      <c r="AV1163" s="11" t="s">
        <v>81</v>
      </c>
      <c r="AW1163" s="11" t="s">
        <v>37</v>
      </c>
      <c r="AX1163" s="11" t="s">
        <v>73</v>
      </c>
      <c r="AY1163" s="239" t="s">
        <v>143</v>
      </c>
    </row>
    <row r="1164" s="12" customFormat="1">
      <c r="B1164" s="240"/>
      <c r="C1164" s="241"/>
      <c r="D1164" s="231" t="s">
        <v>152</v>
      </c>
      <c r="E1164" s="242" t="s">
        <v>24</v>
      </c>
      <c r="F1164" s="243" t="s">
        <v>1165</v>
      </c>
      <c r="G1164" s="241"/>
      <c r="H1164" s="244">
        <v>7.875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AT1164" s="250" t="s">
        <v>152</v>
      </c>
      <c r="AU1164" s="250" t="s">
        <v>83</v>
      </c>
      <c r="AV1164" s="12" t="s">
        <v>83</v>
      </c>
      <c r="AW1164" s="12" t="s">
        <v>37</v>
      </c>
      <c r="AX1164" s="12" t="s">
        <v>73</v>
      </c>
      <c r="AY1164" s="250" t="s">
        <v>143</v>
      </c>
    </row>
    <row r="1165" s="13" customFormat="1">
      <c r="B1165" s="251"/>
      <c r="C1165" s="252"/>
      <c r="D1165" s="231" t="s">
        <v>152</v>
      </c>
      <c r="E1165" s="253" t="s">
        <v>24</v>
      </c>
      <c r="F1165" s="254" t="s">
        <v>155</v>
      </c>
      <c r="G1165" s="252"/>
      <c r="H1165" s="255">
        <v>34.649999999999999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AT1165" s="261" t="s">
        <v>152</v>
      </c>
      <c r="AU1165" s="261" t="s">
        <v>83</v>
      </c>
      <c r="AV1165" s="13" t="s">
        <v>150</v>
      </c>
      <c r="AW1165" s="13" t="s">
        <v>37</v>
      </c>
      <c r="AX1165" s="13" t="s">
        <v>81</v>
      </c>
      <c r="AY1165" s="261" t="s">
        <v>143</v>
      </c>
    </row>
    <row r="1166" s="1" customFormat="1" ht="25.5" customHeight="1">
      <c r="B1166" s="46"/>
      <c r="C1166" s="262" t="s">
        <v>1166</v>
      </c>
      <c r="D1166" s="262" t="s">
        <v>235</v>
      </c>
      <c r="E1166" s="263" t="s">
        <v>1167</v>
      </c>
      <c r="F1166" s="264" t="s">
        <v>1168</v>
      </c>
      <c r="G1166" s="265" t="s">
        <v>174</v>
      </c>
      <c r="H1166" s="266">
        <v>40.005000000000003</v>
      </c>
      <c r="I1166" s="267"/>
      <c r="J1166" s="268">
        <f>ROUND(I1166*H1166,2)</f>
        <v>0</v>
      </c>
      <c r="K1166" s="264" t="s">
        <v>149</v>
      </c>
      <c r="L1166" s="269"/>
      <c r="M1166" s="270" t="s">
        <v>24</v>
      </c>
      <c r="N1166" s="271" t="s">
        <v>44</v>
      </c>
      <c r="O1166" s="47"/>
      <c r="P1166" s="226">
        <f>O1166*H1166</f>
        <v>0</v>
      </c>
      <c r="Q1166" s="226">
        <v>0.0030000000000000001</v>
      </c>
      <c r="R1166" s="226">
        <f>Q1166*H1166</f>
        <v>0.12001500000000001</v>
      </c>
      <c r="S1166" s="226">
        <v>0</v>
      </c>
      <c r="T1166" s="227">
        <f>S1166*H1166</f>
        <v>0</v>
      </c>
      <c r="AR1166" s="24" t="s">
        <v>323</v>
      </c>
      <c r="AT1166" s="24" t="s">
        <v>235</v>
      </c>
      <c r="AU1166" s="24" t="s">
        <v>83</v>
      </c>
      <c r="AY1166" s="24" t="s">
        <v>143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24" t="s">
        <v>81</v>
      </c>
      <c r="BK1166" s="228">
        <f>ROUND(I1166*H1166,2)</f>
        <v>0</v>
      </c>
      <c r="BL1166" s="24" t="s">
        <v>230</v>
      </c>
      <c r="BM1166" s="24" t="s">
        <v>1169</v>
      </c>
    </row>
    <row r="1167" s="11" customFormat="1">
      <c r="B1167" s="229"/>
      <c r="C1167" s="230"/>
      <c r="D1167" s="231" t="s">
        <v>152</v>
      </c>
      <c r="E1167" s="232" t="s">
        <v>24</v>
      </c>
      <c r="F1167" s="233" t="s">
        <v>1170</v>
      </c>
      <c r="G1167" s="230"/>
      <c r="H1167" s="232" t="s">
        <v>24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AT1167" s="239" t="s">
        <v>152</v>
      </c>
      <c r="AU1167" s="239" t="s">
        <v>83</v>
      </c>
      <c r="AV1167" s="11" t="s">
        <v>81</v>
      </c>
      <c r="AW1167" s="11" t="s">
        <v>37</v>
      </c>
      <c r="AX1167" s="11" t="s">
        <v>73</v>
      </c>
      <c r="AY1167" s="239" t="s">
        <v>143</v>
      </c>
    </row>
    <row r="1168" s="12" customFormat="1">
      <c r="B1168" s="240"/>
      <c r="C1168" s="241"/>
      <c r="D1168" s="231" t="s">
        <v>152</v>
      </c>
      <c r="E1168" s="242" t="s">
        <v>24</v>
      </c>
      <c r="F1168" s="243" t="s">
        <v>1171</v>
      </c>
      <c r="G1168" s="241"/>
      <c r="H1168" s="244">
        <v>9.9749999999999996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AT1168" s="250" t="s">
        <v>152</v>
      </c>
      <c r="AU1168" s="250" t="s">
        <v>83</v>
      </c>
      <c r="AV1168" s="12" t="s">
        <v>83</v>
      </c>
      <c r="AW1168" s="12" t="s">
        <v>37</v>
      </c>
      <c r="AX1168" s="12" t="s">
        <v>73</v>
      </c>
      <c r="AY1168" s="250" t="s">
        <v>143</v>
      </c>
    </row>
    <row r="1169" s="12" customFormat="1">
      <c r="B1169" s="240"/>
      <c r="C1169" s="241"/>
      <c r="D1169" s="231" t="s">
        <v>152</v>
      </c>
      <c r="E1169" s="242" t="s">
        <v>24</v>
      </c>
      <c r="F1169" s="243" t="s">
        <v>1172</v>
      </c>
      <c r="G1169" s="241"/>
      <c r="H1169" s="244">
        <v>30.030000000000001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AT1169" s="250" t="s">
        <v>152</v>
      </c>
      <c r="AU1169" s="250" t="s">
        <v>83</v>
      </c>
      <c r="AV1169" s="12" t="s">
        <v>83</v>
      </c>
      <c r="AW1169" s="12" t="s">
        <v>37</v>
      </c>
      <c r="AX1169" s="12" t="s">
        <v>73</v>
      </c>
      <c r="AY1169" s="250" t="s">
        <v>143</v>
      </c>
    </row>
    <row r="1170" s="13" customFormat="1">
      <c r="B1170" s="251"/>
      <c r="C1170" s="252"/>
      <c r="D1170" s="231" t="s">
        <v>152</v>
      </c>
      <c r="E1170" s="253" t="s">
        <v>24</v>
      </c>
      <c r="F1170" s="254" t="s">
        <v>155</v>
      </c>
      <c r="G1170" s="252"/>
      <c r="H1170" s="255">
        <v>40.005000000000003</v>
      </c>
      <c r="I1170" s="256"/>
      <c r="J1170" s="252"/>
      <c r="K1170" s="252"/>
      <c r="L1170" s="257"/>
      <c r="M1170" s="258"/>
      <c r="N1170" s="259"/>
      <c r="O1170" s="259"/>
      <c r="P1170" s="259"/>
      <c r="Q1170" s="259"/>
      <c r="R1170" s="259"/>
      <c r="S1170" s="259"/>
      <c r="T1170" s="260"/>
      <c r="AT1170" s="261" t="s">
        <v>152</v>
      </c>
      <c r="AU1170" s="261" t="s">
        <v>83</v>
      </c>
      <c r="AV1170" s="13" t="s">
        <v>150</v>
      </c>
      <c r="AW1170" s="13" t="s">
        <v>37</v>
      </c>
      <c r="AX1170" s="13" t="s">
        <v>81</v>
      </c>
      <c r="AY1170" s="261" t="s">
        <v>143</v>
      </c>
    </row>
    <row r="1171" s="1" customFormat="1" ht="16.5" customHeight="1">
      <c r="B1171" s="46"/>
      <c r="C1171" s="217" t="s">
        <v>1173</v>
      </c>
      <c r="D1171" s="217" t="s">
        <v>145</v>
      </c>
      <c r="E1171" s="218" t="s">
        <v>1174</v>
      </c>
      <c r="F1171" s="219" t="s">
        <v>1175</v>
      </c>
      <c r="G1171" s="220" t="s">
        <v>222</v>
      </c>
      <c r="H1171" s="221">
        <v>39.338000000000001</v>
      </c>
      <c r="I1171" s="222"/>
      <c r="J1171" s="223">
        <f>ROUND(I1171*H1171,2)</f>
        <v>0</v>
      </c>
      <c r="K1171" s="219" t="s">
        <v>149</v>
      </c>
      <c r="L1171" s="72"/>
      <c r="M1171" s="224" t="s">
        <v>24</v>
      </c>
      <c r="N1171" s="225" t="s">
        <v>44</v>
      </c>
      <c r="O1171" s="47"/>
      <c r="P1171" s="226">
        <f>O1171*H1171</f>
        <v>0</v>
      </c>
      <c r="Q1171" s="226">
        <v>0</v>
      </c>
      <c r="R1171" s="226">
        <f>Q1171*H1171</f>
        <v>0</v>
      </c>
      <c r="S1171" s="226">
        <v>0</v>
      </c>
      <c r="T1171" s="227">
        <f>S1171*H1171</f>
        <v>0</v>
      </c>
      <c r="AR1171" s="24" t="s">
        <v>230</v>
      </c>
      <c r="AT1171" s="24" t="s">
        <v>145</v>
      </c>
      <c r="AU1171" s="24" t="s">
        <v>83</v>
      </c>
      <c r="AY1171" s="24" t="s">
        <v>143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24" t="s">
        <v>81</v>
      </c>
      <c r="BK1171" s="228">
        <f>ROUND(I1171*H1171,2)</f>
        <v>0</v>
      </c>
      <c r="BL1171" s="24" t="s">
        <v>230</v>
      </c>
      <c r="BM1171" s="24" t="s">
        <v>1176</v>
      </c>
    </row>
    <row r="1172" s="1" customFormat="1" ht="25.5" customHeight="1">
      <c r="B1172" s="46"/>
      <c r="C1172" s="217" t="s">
        <v>1177</v>
      </c>
      <c r="D1172" s="217" t="s">
        <v>145</v>
      </c>
      <c r="E1172" s="218" t="s">
        <v>1178</v>
      </c>
      <c r="F1172" s="219" t="s">
        <v>1179</v>
      </c>
      <c r="G1172" s="220" t="s">
        <v>673</v>
      </c>
      <c r="H1172" s="221">
        <v>15</v>
      </c>
      <c r="I1172" s="222"/>
      <c r="J1172" s="223">
        <f>ROUND(I1172*H1172,2)</f>
        <v>0</v>
      </c>
      <c r="K1172" s="219" t="s">
        <v>24</v>
      </c>
      <c r="L1172" s="72"/>
      <c r="M1172" s="224" t="s">
        <v>24</v>
      </c>
      <c r="N1172" s="225" t="s">
        <v>44</v>
      </c>
      <c r="O1172" s="47"/>
      <c r="P1172" s="226">
        <f>O1172*H1172</f>
        <v>0</v>
      </c>
      <c r="Q1172" s="226">
        <v>0.106</v>
      </c>
      <c r="R1172" s="226">
        <f>Q1172*H1172</f>
        <v>1.5899999999999999</v>
      </c>
      <c r="S1172" s="226">
        <v>0</v>
      </c>
      <c r="T1172" s="227">
        <f>S1172*H1172</f>
        <v>0</v>
      </c>
      <c r="AR1172" s="24" t="s">
        <v>230</v>
      </c>
      <c r="AT1172" s="24" t="s">
        <v>145</v>
      </c>
      <c r="AU1172" s="24" t="s">
        <v>83</v>
      </c>
      <c r="AY1172" s="24" t="s">
        <v>143</v>
      </c>
      <c r="BE1172" s="228">
        <f>IF(N1172="základní",J1172,0)</f>
        <v>0</v>
      </c>
      <c r="BF1172" s="228">
        <f>IF(N1172="snížená",J1172,0)</f>
        <v>0</v>
      </c>
      <c r="BG1172" s="228">
        <f>IF(N1172="zákl. přenesená",J1172,0)</f>
        <v>0</v>
      </c>
      <c r="BH1172" s="228">
        <f>IF(N1172="sníž. přenesená",J1172,0)</f>
        <v>0</v>
      </c>
      <c r="BI1172" s="228">
        <f>IF(N1172="nulová",J1172,0)</f>
        <v>0</v>
      </c>
      <c r="BJ1172" s="24" t="s">
        <v>81</v>
      </c>
      <c r="BK1172" s="228">
        <f>ROUND(I1172*H1172,2)</f>
        <v>0</v>
      </c>
      <c r="BL1172" s="24" t="s">
        <v>230</v>
      </c>
      <c r="BM1172" s="24" t="s">
        <v>1180</v>
      </c>
    </row>
    <row r="1173" s="11" customFormat="1">
      <c r="B1173" s="229"/>
      <c r="C1173" s="230"/>
      <c r="D1173" s="231" t="s">
        <v>152</v>
      </c>
      <c r="E1173" s="232" t="s">
        <v>24</v>
      </c>
      <c r="F1173" s="233" t="s">
        <v>1181</v>
      </c>
      <c r="G1173" s="230"/>
      <c r="H1173" s="232" t="s">
        <v>24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AT1173" s="239" t="s">
        <v>152</v>
      </c>
      <c r="AU1173" s="239" t="s">
        <v>83</v>
      </c>
      <c r="AV1173" s="11" t="s">
        <v>81</v>
      </c>
      <c r="AW1173" s="11" t="s">
        <v>37</v>
      </c>
      <c r="AX1173" s="11" t="s">
        <v>73</v>
      </c>
      <c r="AY1173" s="239" t="s">
        <v>143</v>
      </c>
    </row>
    <row r="1174" s="12" customFormat="1">
      <c r="B1174" s="240"/>
      <c r="C1174" s="241"/>
      <c r="D1174" s="231" t="s">
        <v>152</v>
      </c>
      <c r="E1174" s="242" t="s">
        <v>24</v>
      </c>
      <c r="F1174" s="243" t="s">
        <v>10</v>
      </c>
      <c r="G1174" s="241"/>
      <c r="H1174" s="244">
        <v>15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AT1174" s="250" t="s">
        <v>152</v>
      </c>
      <c r="AU1174" s="250" t="s">
        <v>83</v>
      </c>
      <c r="AV1174" s="12" t="s">
        <v>83</v>
      </c>
      <c r="AW1174" s="12" t="s">
        <v>37</v>
      </c>
      <c r="AX1174" s="12" t="s">
        <v>73</v>
      </c>
      <c r="AY1174" s="250" t="s">
        <v>143</v>
      </c>
    </row>
    <row r="1175" s="13" customFormat="1">
      <c r="B1175" s="251"/>
      <c r="C1175" s="252"/>
      <c r="D1175" s="231" t="s">
        <v>152</v>
      </c>
      <c r="E1175" s="253" t="s">
        <v>24</v>
      </c>
      <c r="F1175" s="254" t="s">
        <v>155</v>
      </c>
      <c r="G1175" s="252"/>
      <c r="H1175" s="255">
        <v>15</v>
      </c>
      <c r="I1175" s="256"/>
      <c r="J1175" s="252"/>
      <c r="K1175" s="252"/>
      <c r="L1175" s="257"/>
      <c r="M1175" s="258"/>
      <c r="N1175" s="259"/>
      <c r="O1175" s="259"/>
      <c r="P1175" s="259"/>
      <c r="Q1175" s="259"/>
      <c r="R1175" s="259"/>
      <c r="S1175" s="259"/>
      <c r="T1175" s="260"/>
      <c r="AT1175" s="261" t="s">
        <v>152</v>
      </c>
      <c r="AU1175" s="261" t="s">
        <v>83</v>
      </c>
      <c r="AV1175" s="13" t="s">
        <v>150</v>
      </c>
      <c r="AW1175" s="13" t="s">
        <v>37</v>
      </c>
      <c r="AX1175" s="13" t="s">
        <v>81</v>
      </c>
      <c r="AY1175" s="261" t="s">
        <v>143</v>
      </c>
    </row>
    <row r="1176" s="1" customFormat="1" ht="25.5" customHeight="1">
      <c r="B1176" s="46"/>
      <c r="C1176" s="217" t="s">
        <v>1182</v>
      </c>
      <c r="D1176" s="217" t="s">
        <v>145</v>
      </c>
      <c r="E1176" s="218" t="s">
        <v>1183</v>
      </c>
      <c r="F1176" s="219" t="s">
        <v>1184</v>
      </c>
      <c r="G1176" s="220" t="s">
        <v>673</v>
      </c>
      <c r="H1176" s="221">
        <v>3</v>
      </c>
      <c r="I1176" s="222"/>
      <c r="J1176" s="223">
        <f>ROUND(I1176*H1176,2)</f>
        <v>0</v>
      </c>
      <c r="K1176" s="219" t="s">
        <v>24</v>
      </c>
      <c r="L1176" s="72"/>
      <c r="M1176" s="224" t="s">
        <v>24</v>
      </c>
      <c r="N1176" s="225" t="s">
        <v>44</v>
      </c>
      <c r="O1176" s="47"/>
      <c r="P1176" s="226">
        <f>O1176*H1176</f>
        <v>0</v>
      </c>
      <c r="Q1176" s="226">
        <v>0.084000000000000005</v>
      </c>
      <c r="R1176" s="226">
        <f>Q1176*H1176</f>
        <v>0.252</v>
      </c>
      <c r="S1176" s="226">
        <v>0</v>
      </c>
      <c r="T1176" s="227">
        <f>S1176*H1176</f>
        <v>0</v>
      </c>
      <c r="AR1176" s="24" t="s">
        <v>230</v>
      </c>
      <c r="AT1176" s="24" t="s">
        <v>145</v>
      </c>
      <c r="AU1176" s="24" t="s">
        <v>83</v>
      </c>
      <c r="AY1176" s="24" t="s">
        <v>143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24" t="s">
        <v>81</v>
      </c>
      <c r="BK1176" s="228">
        <f>ROUND(I1176*H1176,2)</f>
        <v>0</v>
      </c>
      <c r="BL1176" s="24" t="s">
        <v>230</v>
      </c>
      <c r="BM1176" s="24" t="s">
        <v>1185</v>
      </c>
    </row>
    <row r="1177" s="11" customFormat="1">
      <c r="B1177" s="229"/>
      <c r="C1177" s="230"/>
      <c r="D1177" s="231" t="s">
        <v>152</v>
      </c>
      <c r="E1177" s="232" t="s">
        <v>24</v>
      </c>
      <c r="F1177" s="233" t="s">
        <v>1186</v>
      </c>
      <c r="G1177" s="230"/>
      <c r="H1177" s="232" t="s">
        <v>24</v>
      </c>
      <c r="I1177" s="234"/>
      <c r="J1177" s="230"/>
      <c r="K1177" s="230"/>
      <c r="L1177" s="235"/>
      <c r="M1177" s="236"/>
      <c r="N1177" s="237"/>
      <c r="O1177" s="237"/>
      <c r="P1177" s="237"/>
      <c r="Q1177" s="237"/>
      <c r="R1177" s="237"/>
      <c r="S1177" s="237"/>
      <c r="T1177" s="238"/>
      <c r="AT1177" s="239" t="s">
        <v>152</v>
      </c>
      <c r="AU1177" s="239" t="s">
        <v>83</v>
      </c>
      <c r="AV1177" s="11" t="s">
        <v>81</v>
      </c>
      <c r="AW1177" s="11" t="s">
        <v>37</v>
      </c>
      <c r="AX1177" s="11" t="s">
        <v>73</v>
      </c>
      <c r="AY1177" s="239" t="s">
        <v>143</v>
      </c>
    </row>
    <row r="1178" s="12" customFormat="1">
      <c r="B1178" s="240"/>
      <c r="C1178" s="241"/>
      <c r="D1178" s="231" t="s">
        <v>152</v>
      </c>
      <c r="E1178" s="242" t="s">
        <v>24</v>
      </c>
      <c r="F1178" s="243" t="s">
        <v>160</v>
      </c>
      <c r="G1178" s="241"/>
      <c r="H1178" s="244">
        <v>3</v>
      </c>
      <c r="I1178" s="245"/>
      <c r="J1178" s="241"/>
      <c r="K1178" s="241"/>
      <c r="L1178" s="246"/>
      <c r="M1178" s="247"/>
      <c r="N1178" s="248"/>
      <c r="O1178" s="248"/>
      <c r="P1178" s="248"/>
      <c r="Q1178" s="248"/>
      <c r="R1178" s="248"/>
      <c r="S1178" s="248"/>
      <c r="T1178" s="249"/>
      <c r="AT1178" s="250" t="s">
        <v>152</v>
      </c>
      <c r="AU1178" s="250" t="s">
        <v>83</v>
      </c>
      <c r="AV1178" s="12" t="s">
        <v>83</v>
      </c>
      <c r="AW1178" s="12" t="s">
        <v>37</v>
      </c>
      <c r="AX1178" s="12" t="s">
        <v>73</v>
      </c>
      <c r="AY1178" s="250" t="s">
        <v>143</v>
      </c>
    </row>
    <row r="1179" s="13" customFormat="1">
      <c r="B1179" s="251"/>
      <c r="C1179" s="252"/>
      <c r="D1179" s="231" t="s">
        <v>152</v>
      </c>
      <c r="E1179" s="253" t="s">
        <v>24</v>
      </c>
      <c r="F1179" s="254" t="s">
        <v>155</v>
      </c>
      <c r="G1179" s="252"/>
      <c r="H1179" s="255">
        <v>3</v>
      </c>
      <c r="I1179" s="256"/>
      <c r="J1179" s="252"/>
      <c r="K1179" s="252"/>
      <c r="L1179" s="257"/>
      <c r="M1179" s="258"/>
      <c r="N1179" s="259"/>
      <c r="O1179" s="259"/>
      <c r="P1179" s="259"/>
      <c r="Q1179" s="259"/>
      <c r="R1179" s="259"/>
      <c r="S1179" s="259"/>
      <c r="T1179" s="260"/>
      <c r="AT1179" s="261" t="s">
        <v>152</v>
      </c>
      <c r="AU1179" s="261" t="s">
        <v>83</v>
      </c>
      <c r="AV1179" s="13" t="s">
        <v>150</v>
      </c>
      <c r="AW1179" s="13" t="s">
        <v>37</v>
      </c>
      <c r="AX1179" s="13" t="s">
        <v>81</v>
      </c>
      <c r="AY1179" s="261" t="s">
        <v>143</v>
      </c>
    </row>
    <row r="1180" s="1" customFormat="1" ht="25.5" customHeight="1">
      <c r="B1180" s="46"/>
      <c r="C1180" s="217" t="s">
        <v>1187</v>
      </c>
      <c r="D1180" s="217" t="s">
        <v>145</v>
      </c>
      <c r="E1180" s="218" t="s">
        <v>1188</v>
      </c>
      <c r="F1180" s="219" t="s">
        <v>1189</v>
      </c>
      <c r="G1180" s="220" t="s">
        <v>673</v>
      </c>
      <c r="H1180" s="221">
        <v>10</v>
      </c>
      <c r="I1180" s="222"/>
      <c r="J1180" s="223">
        <f>ROUND(I1180*H1180,2)</f>
        <v>0</v>
      </c>
      <c r="K1180" s="219" t="s">
        <v>24</v>
      </c>
      <c r="L1180" s="72"/>
      <c r="M1180" s="224" t="s">
        <v>24</v>
      </c>
      <c r="N1180" s="225" t="s">
        <v>44</v>
      </c>
      <c r="O1180" s="47"/>
      <c r="P1180" s="226">
        <f>O1180*H1180</f>
        <v>0</v>
      </c>
      <c r="Q1180" s="226">
        <v>0.034500000000000003</v>
      </c>
      <c r="R1180" s="226">
        <f>Q1180*H1180</f>
        <v>0.34500000000000003</v>
      </c>
      <c r="S1180" s="226">
        <v>0</v>
      </c>
      <c r="T1180" s="227">
        <f>S1180*H1180</f>
        <v>0</v>
      </c>
      <c r="AR1180" s="24" t="s">
        <v>230</v>
      </c>
      <c r="AT1180" s="24" t="s">
        <v>145</v>
      </c>
      <c r="AU1180" s="24" t="s">
        <v>83</v>
      </c>
      <c r="AY1180" s="24" t="s">
        <v>143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24" t="s">
        <v>81</v>
      </c>
      <c r="BK1180" s="228">
        <f>ROUND(I1180*H1180,2)</f>
        <v>0</v>
      </c>
      <c r="BL1180" s="24" t="s">
        <v>230</v>
      </c>
      <c r="BM1180" s="24" t="s">
        <v>1190</v>
      </c>
    </row>
    <row r="1181" s="11" customFormat="1">
      <c r="B1181" s="229"/>
      <c r="C1181" s="230"/>
      <c r="D1181" s="231" t="s">
        <v>152</v>
      </c>
      <c r="E1181" s="232" t="s">
        <v>24</v>
      </c>
      <c r="F1181" s="233" t="s">
        <v>1191</v>
      </c>
      <c r="G1181" s="230"/>
      <c r="H1181" s="232" t="s">
        <v>24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AT1181" s="239" t="s">
        <v>152</v>
      </c>
      <c r="AU1181" s="239" t="s">
        <v>83</v>
      </c>
      <c r="AV1181" s="11" t="s">
        <v>81</v>
      </c>
      <c r="AW1181" s="11" t="s">
        <v>37</v>
      </c>
      <c r="AX1181" s="11" t="s">
        <v>73</v>
      </c>
      <c r="AY1181" s="239" t="s">
        <v>143</v>
      </c>
    </row>
    <row r="1182" s="12" customFormat="1">
      <c r="B1182" s="240"/>
      <c r="C1182" s="241"/>
      <c r="D1182" s="231" t="s">
        <v>152</v>
      </c>
      <c r="E1182" s="242" t="s">
        <v>24</v>
      </c>
      <c r="F1182" s="243" t="s">
        <v>201</v>
      </c>
      <c r="G1182" s="241"/>
      <c r="H1182" s="244">
        <v>10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AT1182" s="250" t="s">
        <v>152</v>
      </c>
      <c r="AU1182" s="250" t="s">
        <v>83</v>
      </c>
      <c r="AV1182" s="12" t="s">
        <v>83</v>
      </c>
      <c r="AW1182" s="12" t="s">
        <v>37</v>
      </c>
      <c r="AX1182" s="12" t="s">
        <v>73</v>
      </c>
      <c r="AY1182" s="250" t="s">
        <v>143</v>
      </c>
    </row>
    <row r="1183" s="13" customFormat="1">
      <c r="B1183" s="251"/>
      <c r="C1183" s="252"/>
      <c r="D1183" s="231" t="s">
        <v>152</v>
      </c>
      <c r="E1183" s="253" t="s">
        <v>24</v>
      </c>
      <c r="F1183" s="254" t="s">
        <v>155</v>
      </c>
      <c r="G1183" s="252"/>
      <c r="H1183" s="255">
        <v>10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AT1183" s="261" t="s">
        <v>152</v>
      </c>
      <c r="AU1183" s="261" t="s">
        <v>83</v>
      </c>
      <c r="AV1183" s="13" t="s">
        <v>150</v>
      </c>
      <c r="AW1183" s="13" t="s">
        <v>37</v>
      </c>
      <c r="AX1183" s="13" t="s">
        <v>81</v>
      </c>
      <c r="AY1183" s="261" t="s">
        <v>143</v>
      </c>
    </row>
    <row r="1184" s="1" customFormat="1" ht="25.5" customHeight="1">
      <c r="B1184" s="46"/>
      <c r="C1184" s="217" t="s">
        <v>1192</v>
      </c>
      <c r="D1184" s="217" t="s">
        <v>145</v>
      </c>
      <c r="E1184" s="218" t="s">
        <v>1193</v>
      </c>
      <c r="F1184" s="219" t="s">
        <v>1194</v>
      </c>
      <c r="G1184" s="220" t="s">
        <v>673</v>
      </c>
      <c r="H1184" s="221">
        <v>116</v>
      </c>
      <c r="I1184" s="222"/>
      <c r="J1184" s="223">
        <f>ROUND(I1184*H1184,2)</f>
        <v>0</v>
      </c>
      <c r="K1184" s="219" t="s">
        <v>24</v>
      </c>
      <c r="L1184" s="72"/>
      <c r="M1184" s="224" t="s">
        <v>24</v>
      </c>
      <c r="N1184" s="225" t="s">
        <v>44</v>
      </c>
      <c r="O1184" s="47"/>
      <c r="P1184" s="226">
        <f>O1184*H1184</f>
        <v>0</v>
      </c>
      <c r="Q1184" s="226">
        <v>0.20000000000000001</v>
      </c>
      <c r="R1184" s="226">
        <f>Q1184*H1184</f>
        <v>23.200000000000003</v>
      </c>
      <c r="S1184" s="226">
        <v>0</v>
      </c>
      <c r="T1184" s="227">
        <f>S1184*H1184</f>
        <v>0</v>
      </c>
      <c r="AR1184" s="24" t="s">
        <v>230</v>
      </c>
      <c r="AT1184" s="24" t="s">
        <v>145</v>
      </c>
      <c r="AU1184" s="24" t="s">
        <v>83</v>
      </c>
      <c r="AY1184" s="24" t="s">
        <v>143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24" t="s">
        <v>81</v>
      </c>
      <c r="BK1184" s="228">
        <f>ROUND(I1184*H1184,2)</f>
        <v>0</v>
      </c>
      <c r="BL1184" s="24" t="s">
        <v>230</v>
      </c>
      <c r="BM1184" s="24" t="s">
        <v>1195</v>
      </c>
    </row>
    <row r="1185" s="11" customFormat="1">
      <c r="B1185" s="229"/>
      <c r="C1185" s="230"/>
      <c r="D1185" s="231" t="s">
        <v>152</v>
      </c>
      <c r="E1185" s="232" t="s">
        <v>24</v>
      </c>
      <c r="F1185" s="233" t="s">
        <v>1196</v>
      </c>
      <c r="G1185" s="230"/>
      <c r="H1185" s="232" t="s">
        <v>24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AT1185" s="239" t="s">
        <v>152</v>
      </c>
      <c r="AU1185" s="239" t="s">
        <v>83</v>
      </c>
      <c r="AV1185" s="11" t="s">
        <v>81</v>
      </c>
      <c r="AW1185" s="11" t="s">
        <v>37</v>
      </c>
      <c r="AX1185" s="11" t="s">
        <v>73</v>
      </c>
      <c r="AY1185" s="239" t="s">
        <v>143</v>
      </c>
    </row>
    <row r="1186" s="12" customFormat="1">
      <c r="B1186" s="240"/>
      <c r="C1186" s="241"/>
      <c r="D1186" s="231" t="s">
        <v>152</v>
      </c>
      <c r="E1186" s="242" t="s">
        <v>24</v>
      </c>
      <c r="F1186" s="243" t="s">
        <v>943</v>
      </c>
      <c r="G1186" s="241"/>
      <c r="H1186" s="244">
        <v>116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AT1186" s="250" t="s">
        <v>152</v>
      </c>
      <c r="AU1186" s="250" t="s">
        <v>83</v>
      </c>
      <c r="AV1186" s="12" t="s">
        <v>83</v>
      </c>
      <c r="AW1186" s="12" t="s">
        <v>37</v>
      </c>
      <c r="AX1186" s="12" t="s">
        <v>73</v>
      </c>
      <c r="AY1186" s="250" t="s">
        <v>143</v>
      </c>
    </row>
    <row r="1187" s="13" customFormat="1">
      <c r="B1187" s="251"/>
      <c r="C1187" s="252"/>
      <c r="D1187" s="231" t="s">
        <v>152</v>
      </c>
      <c r="E1187" s="253" t="s">
        <v>24</v>
      </c>
      <c r="F1187" s="254" t="s">
        <v>155</v>
      </c>
      <c r="G1187" s="252"/>
      <c r="H1187" s="255">
        <v>116</v>
      </c>
      <c r="I1187" s="256"/>
      <c r="J1187" s="252"/>
      <c r="K1187" s="252"/>
      <c r="L1187" s="257"/>
      <c r="M1187" s="258"/>
      <c r="N1187" s="259"/>
      <c r="O1187" s="259"/>
      <c r="P1187" s="259"/>
      <c r="Q1187" s="259"/>
      <c r="R1187" s="259"/>
      <c r="S1187" s="259"/>
      <c r="T1187" s="260"/>
      <c r="AT1187" s="261" t="s">
        <v>152</v>
      </c>
      <c r="AU1187" s="261" t="s">
        <v>83</v>
      </c>
      <c r="AV1187" s="13" t="s">
        <v>150</v>
      </c>
      <c r="AW1187" s="13" t="s">
        <v>37</v>
      </c>
      <c r="AX1187" s="13" t="s">
        <v>81</v>
      </c>
      <c r="AY1187" s="261" t="s">
        <v>143</v>
      </c>
    </row>
    <row r="1188" s="1" customFormat="1" ht="25.5" customHeight="1">
      <c r="B1188" s="46"/>
      <c r="C1188" s="217" t="s">
        <v>1197</v>
      </c>
      <c r="D1188" s="217" t="s">
        <v>145</v>
      </c>
      <c r="E1188" s="218" t="s">
        <v>1198</v>
      </c>
      <c r="F1188" s="219" t="s">
        <v>1199</v>
      </c>
      <c r="G1188" s="220" t="s">
        <v>673</v>
      </c>
      <c r="H1188" s="221">
        <v>10</v>
      </c>
      <c r="I1188" s="222"/>
      <c r="J1188" s="223">
        <f>ROUND(I1188*H1188,2)</f>
        <v>0</v>
      </c>
      <c r="K1188" s="219" t="s">
        <v>24</v>
      </c>
      <c r="L1188" s="72"/>
      <c r="M1188" s="224" t="s">
        <v>24</v>
      </c>
      <c r="N1188" s="225" t="s">
        <v>44</v>
      </c>
      <c r="O1188" s="47"/>
      <c r="P1188" s="226">
        <f>O1188*H1188</f>
        <v>0</v>
      </c>
      <c r="Q1188" s="226">
        <v>0.153</v>
      </c>
      <c r="R1188" s="226">
        <f>Q1188*H1188</f>
        <v>1.53</v>
      </c>
      <c r="S1188" s="226">
        <v>0</v>
      </c>
      <c r="T1188" s="227">
        <f>S1188*H1188</f>
        <v>0</v>
      </c>
      <c r="AR1188" s="24" t="s">
        <v>230</v>
      </c>
      <c r="AT1188" s="24" t="s">
        <v>145</v>
      </c>
      <c r="AU1188" s="24" t="s">
        <v>83</v>
      </c>
      <c r="AY1188" s="24" t="s">
        <v>143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24" t="s">
        <v>81</v>
      </c>
      <c r="BK1188" s="228">
        <f>ROUND(I1188*H1188,2)</f>
        <v>0</v>
      </c>
      <c r="BL1188" s="24" t="s">
        <v>230</v>
      </c>
      <c r="BM1188" s="24" t="s">
        <v>1200</v>
      </c>
    </row>
    <row r="1189" s="11" customFormat="1">
      <c r="B1189" s="229"/>
      <c r="C1189" s="230"/>
      <c r="D1189" s="231" t="s">
        <v>152</v>
      </c>
      <c r="E1189" s="232" t="s">
        <v>24</v>
      </c>
      <c r="F1189" s="233" t="s">
        <v>1201</v>
      </c>
      <c r="G1189" s="230"/>
      <c r="H1189" s="232" t="s">
        <v>24</v>
      </c>
      <c r="I1189" s="234"/>
      <c r="J1189" s="230"/>
      <c r="K1189" s="230"/>
      <c r="L1189" s="235"/>
      <c r="M1189" s="236"/>
      <c r="N1189" s="237"/>
      <c r="O1189" s="237"/>
      <c r="P1189" s="237"/>
      <c r="Q1189" s="237"/>
      <c r="R1189" s="237"/>
      <c r="S1189" s="237"/>
      <c r="T1189" s="238"/>
      <c r="AT1189" s="239" t="s">
        <v>152</v>
      </c>
      <c r="AU1189" s="239" t="s">
        <v>83</v>
      </c>
      <c r="AV1189" s="11" t="s">
        <v>81</v>
      </c>
      <c r="AW1189" s="11" t="s">
        <v>37</v>
      </c>
      <c r="AX1189" s="11" t="s">
        <v>73</v>
      </c>
      <c r="AY1189" s="239" t="s">
        <v>143</v>
      </c>
    </row>
    <row r="1190" s="12" customFormat="1">
      <c r="B1190" s="240"/>
      <c r="C1190" s="241"/>
      <c r="D1190" s="231" t="s">
        <v>152</v>
      </c>
      <c r="E1190" s="242" t="s">
        <v>24</v>
      </c>
      <c r="F1190" s="243" t="s">
        <v>201</v>
      </c>
      <c r="G1190" s="241"/>
      <c r="H1190" s="244">
        <v>10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AT1190" s="250" t="s">
        <v>152</v>
      </c>
      <c r="AU1190" s="250" t="s">
        <v>83</v>
      </c>
      <c r="AV1190" s="12" t="s">
        <v>83</v>
      </c>
      <c r="AW1190" s="12" t="s">
        <v>37</v>
      </c>
      <c r="AX1190" s="12" t="s">
        <v>73</v>
      </c>
      <c r="AY1190" s="250" t="s">
        <v>143</v>
      </c>
    </row>
    <row r="1191" s="13" customFormat="1">
      <c r="B1191" s="251"/>
      <c r="C1191" s="252"/>
      <c r="D1191" s="231" t="s">
        <v>152</v>
      </c>
      <c r="E1191" s="253" t="s">
        <v>24</v>
      </c>
      <c r="F1191" s="254" t="s">
        <v>155</v>
      </c>
      <c r="G1191" s="252"/>
      <c r="H1191" s="255">
        <v>10</v>
      </c>
      <c r="I1191" s="256"/>
      <c r="J1191" s="252"/>
      <c r="K1191" s="252"/>
      <c r="L1191" s="257"/>
      <c r="M1191" s="258"/>
      <c r="N1191" s="259"/>
      <c r="O1191" s="259"/>
      <c r="P1191" s="259"/>
      <c r="Q1191" s="259"/>
      <c r="R1191" s="259"/>
      <c r="S1191" s="259"/>
      <c r="T1191" s="260"/>
      <c r="AT1191" s="261" t="s">
        <v>152</v>
      </c>
      <c r="AU1191" s="261" t="s">
        <v>83</v>
      </c>
      <c r="AV1191" s="13" t="s">
        <v>150</v>
      </c>
      <c r="AW1191" s="13" t="s">
        <v>37</v>
      </c>
      <c r="AX1191" s="13" t="s">
        <v>81</v>
      </c>
      <c r="AY1191" s="261" t="s">
        <v>143</v>
      </c>
    </row>
    <row r="1192" s="1" customFormat="1" ht="25.5" customHeight="1">
      <c r="B1192" s="46"/>
      <c r="C1192" s="217" t="s">
        <v>1202</v>
      </c>
      <c r="D1192" s="217" t="s">
        <v>145</v>
      </c>
      <c r="E1192" s="218" t="s">
        <v>1203</v>
      </c>
      <c r="F1192" s="219" t="s">
        <v>1204</v>
      </c>
      <c r="G1192" s="220" t="s">
        <v>673</v>
      </c>
      <c r="H1192" s="221">
        <v>2</v>
      </c>
      <c r="I1192" s="222"/>
      <c r="J1192" s="223">
        <f>ROUND(I1192*H1192,2)</f>
        <v>0</v>
      </c>
      <c r="K1192" s="219" t="s">
        <v>24</v>
      </c>
      <c r="L1192" s="72"/>
      <c r="M1192" s="224" t="s">
        <v>24</v>
      </c>
      <c r="N1192" s="225" t="s">
        <v>44</v>
      </c>
      <c r="O1192" s="47"/>
      <c r="P1192" s="226">
        <f>O1192*H1192</f>
        <v>0</v>
      </c>
      <c r="Q1192" s="226">
        <v>0.084000000000000005</v>
      </c>
      <c r="R1192" s="226">
        <f>Q1192*H1192</f>
        <v>0.16800000000000001</v>
      </c>
      <c r="S1192" s="226">
        <v>0</v>
      </c>
      <c r="T1192" s="227">
        <f>S1192*H1192</f>
        <v>0</v>
      </c>
      <c r="AR1192" s="24" t="s">
        <v>230</v>
      </c>
      <c r="AT1192" s="24" t="s">
        <v>145</v>
      </c>
      <c r="AU1192" s="24" t="s">
        <v>83</v>
      </c>
      <c r="AY1192" s="24" t="s">
        <v>143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24" t="s">
        <v>81</v>
      </c>
      <c r="BK1192" s="228">
        <f>ROUND(I1192*H1192,2)</f>
        <v>0</v>
      </c>
      <c r="BL1192" s="24" t="s">
        <v>230</v>
      </c>
      <c r="BM1192" s="24" t="s">
        <v>1205</v>
      </c>
    </row>
    <row r="1193" s="11" customFormat="1">
      <c r="B1193" s="229"/>
      <c r="C1193" s="230"/>
      <c r="D1193" s="231" t="s">
        <v>152</v>
      </c>
      <c r="E1193" s="232" t="s">
        <v>24</v>
      </c>
      <c r="F1193" s="233" t="s">
        <v>1206</v>
      </c>
      <c r="G1193" s="230"/>
      <c r="H1193" s="232" t="s">
        <v>24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AT1193" s="239" t="s">
        <v>152</v>
      </c>
      <c r="AU1193" s="239" t="s">
        <v>83</v>
      </c>
      <c r="AV1193" s="11" t="s">
        <v>81</v>
      </c>
      <c r="AW1193" s="11" t="s">
        <v>37</v>
      </c>
      <c r="AX1193" s="11" t="s">
        <v>73</v>
      </c>
      <c r="AY1193" s="239" t="s">
        <v>143</v>
      </c>
    </row>
    <row r="1194" s="12" customFormat="1">
      <c r="B1194" s="240"/>
      <c r="C1194" s="241"/>
      <c r="D1194" s="231" t="s">
        <v>152</v>
      </c>
      <c r="E1194" s="242" t="s">
        <v>24</v>
      </c>
      <c r="F1194" s="243" t="s">
        <v>83</v>
      </c>
      <c r="G1194" s="241"/>
      <c r="H1194" s="244">
        <v>2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AT1194" s="250" t="s">
        <v>152</v>
      </c>
      <c r="AU1194" s="250" t="s">
        <v>83</v>
      </c>
      <c r="AV1194" s="12" t="s">
        <v>83</v>
      </c>
      <c r="AW1194" s="12" t="s">
        <v>37</v>
      </c>
      <c r="AX1194" s="12" t="s">
        <v>73</v>
      </c>
      <c r="AY1194" s="250" t="s">
        <v>143</v>
      </c>
    </row>
    <row r="1195" s="13" customFormat="1">
      <c r="B1195" s="251"/>
      <c r="C1195" s="252"/>
      <c r="D1195" s="231" t="s">
        <v>152</v>
      </c>
      <c r="E1195" s="253" t="s">
        <v>24</v>
      </c>
      <c r="F1195" s="254" t="s">
        <v>155</v>
      </c>
      <c r="G1195" s="252"/>
      <c r="H1195" s="255">
        <v>2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AT1195" s="261" t="s">
        <v>152</v>
      </c>
      <c r="AU1195" s="261" t="s">
        <v>83</v>
      </c>
      <c r="AV1195" s="13" t="s">
        <v>150</v>
      </c>
      <c r="AW1195" s="13" t="s">
        <v>37</v>
      </c>
      <c r="AX1195" s="13" t="s">
        <v>81</v>
      </c>
      <c r="AY1195" s="261" t="s">
        <v>143</v>
      </c>
    </row>
    <row r="1196" s="1" customFormat="1" ht="25.5" customHeight="1">
      <c r="B1196" s="46"/>
      <c r="C1196" s="217" t="s">
        <v>1207</v>
      </c>
      <c r="D1196" s="217" t="s">
        <v>145</v>
      </c>
      <c r="E1196" s="218" t="s">
        <v>1208</v>
      </c>
      <c r="F1196" s="219" t="s">
        <v>1209</v>
      </c>
      <c r="G1196" s="220" t="s">
        <v>673</v>
      </c>
      <c r="H1196" s="221">
        <v>38</v>
      </c>
      <c r="I1196" s="222"/>
      <c r="J1196" s="223">
        <f>ROUND(I1196*H1196,2)</f>
        <v>0</v>
      </c>
      <c r="K1196" s="219" t="s">
        <v>24</v>
      </c>
      <c r="L1196" s="72"/>
      <c r="M1196" s="224" t="s">
        <v>24</v>
      </c>
      <c r="N1196" s="225" t="s">
        <v>44</v>
      </c>
      <c r="O1196" s="47"/>
      <c r="P1196" s="226">
        <f>O1196*H1196</f>
        <v>0</v>
      </c>
      <c r="Q1196" s="226">
        <v>0.088999999999999996</v>
      </c>
      <c r="R1196" s="226">
        <f>Q1196*H1196</f>
        <v>3.3819999999999997</v>
      </c>
      <c r="S1196" s="226">
        <v>0</v>
      </c>
      <c r="T1196" s="227">
        <f>S1196*H1196</f>
        <v>0</v>
      </c>
      <c r="AR1196" s="24" t="s">
        <v>230</v>
      </c>
      <c r="AT1196" s="24" t="s">
        <v>145</v>
      </c>
      <c r="AU1196" s="24" t="s">
        <v>83</v>
      </c>
      <c r="AY1196" s="24" t="s">
        <v>143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24" t="s">
        <v>81</v>
      </c>
      <c r="BK1196" s="228">
        <f>ROUND(I1196*H1196,2)</f>
        <v>0</v>
      </c>
      <c r="BL1196" s="24" t="s">
        <v>230</v>
      </c>
      <c r="BM1196" s="24" t="s">
        <v>1210</v>
      </c>
    </row>
    <row r="1197" s="11" customFormat="1">
      <c r="B1197" s="229"/>
      <c r="C1197" s="230"/>
      <c r="D1197" s="231" t="s">
        <v>152</v>
      </c>
      <c r="E1197" s="232" t="s">
        <v>24</v>
      </c>
      <c r="F1197" s="233" t="s">
        <v>1211</v>
      </c>
      <c r="G1197" s="230"/>
      <c r="H1197" s="232" t="s">
        <v>24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AT1197" s="239" t="s">
        <v>152</v>
      </c>
      <c r="AU1197" s="239" t="s">
        <v>83</v>
      </c>
      <c r="AV1197" s="11" t="s">
        <v>81</v>
      </c>
      <c r="AW1197" s="11" t="s">
        <v>37</v>
      </c>
      <c r="AX1197" s="11" t="s">
        <v>73</v>
      </c>
      <c r="AY1197" s="239" t="s">
        <v>143</v>
      </c>
    </row>
    <row r="1198" s="12" customFormat="1">
      <c r="B1198" s="240"/>
      <c r="C1198" s="241"/>
      <c r="D1198" s="231" t="s">
        <v>152</v>
      </c>
      <c r="E1198" s="242" t="s">
        <v>24</v>
      </c>
      <c r="F1198" s="243" t="s">
        <v>428</v>
      </c>
      <c r="G1198" s="241"/>
      <c r="H1198" s="244">
        <v>38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AT1198" s="250" t="s">
        <v>152</v>
      </c>
      <c r="AU1198" s="250" t="s">
        <v>83</v>
      </c>
      <c r="AV1198" s="12" t="s">
        <v>83</v>
      </c>
      <c r="AW1198" s="12" t="s">
        <v>37</v>
      </c>
      <c r="AX1198" s="12" t="s">
        <v>73</v>
      </c>
      <c r="AY1198" s="250" t="s">
        <v>143</v>
      </c>
    </row>
    <row r="1199" s="13" customFormat="1">
      <c r="B1199" s="251"/>
      <c r="C1199" s="252"/>
      <c r="D1199" s="231" t="s">
        <v>152</v>
      </c>
      <c r="E1199" s="253" t="s">
        <v>24</v>
      </c>
      <c r="F1199" s="254" t="s">
        <v>155</v>
      </c>
      <c r="G1199" s="252"/>
      <c r="H1199" s="255">
        <v>38</v>
      </c>
      <c r="I1199" s="256"/>
      <c r="J1199" s="252"/>
      <c r="K1199" s="252"/>
      <c r="L1199" s="257"/>
      <c r="M1199" s="258"/>
      <c r="N1199" s="259"/>
      <c r="O1199" s="259"/>
      <c r="P1199" s="259"/>
      <c r="Q1199" s="259"/>
      <c r="R1199" s="259"/>
      <c r="S1199" s="259"/>
      <c r="T1199" s="260"/>
      <c r="AT1199" s="261" t="s">
        <v>152</v>
      </c>
      <c r="AU1199" s="261" t="s">
        <v>83</v>
      </c>
      <c r="AV1199" s="13" t="s">
        <v>150</v>
      </c>
      <c r="AW1199" s="13" t="s">
        <v>37</v>
      </c>
      <c r="AX1199" s="13" t="s">
        <v>81</v>
      </c>
      <c r="AY1199" s="261" t="s">
        <v>143</v>
      </c>
    </row>
    <row r="1200" s="1" customFormat="1" ht="25.5" customHeight="1">
      <c r="B1200" s="46"/>
      <c r="C1200" s="217" t="s">
        <v>1212</v>
      </c>
      <c r="D1200" s="217" t="s">
        <v>145</v>
      </c>
      <c r="E1200" s="218" t="s">
        <v>1213</v>
      </c>
      <c r="F1200" s="219" t="s">
        <v>1214</v>
      </c>
      <c r="G1200" s="220" t="s">
        <v>673</v>
      </c>
      <c r="H1200" s="221">
        <v>19</v>
      </c>
      <c r="I1200" s="222"/>
      <c r="J1200" s="223">
        <f>ROUND(I1200*H1200,2)</f>
        <v>0</v>
      </c>
      <c r="K1200" s="219" t="s">
        <v>24</v>
      </c>
      <c r="L1200" s="72"/>
      <c r="M1200" s="224" t="s">
        <v>24</v>
      </c>
      <c r="N1200" s="225" t="s">
        <v>44</v>
      </c>
      <c r="O1200" s="47"/>
      <c r="P1200" s="226">
        <f>O1200*H1200</f>
        <v>0</v>
      </c>
      <c r="Q1200" s="226">
        <v>0.028000000000000001</v>
      </c>
      <c r="R1200" s="226">
        <f>Q1200*H1200</f>
        <v>0.53200000000000003</v>
      </c>
      <c r="S1200" s="226">
        <v>0</v>
      </c>
      <c r="T1200" s="227">
        <f>S1200*H1200</f>
        <v>0</v>
      </c>
      <c r="AR1200" s="24" t="s">
        <v>230</v>
      </c>
      <c r="AT1200" s="24" t="s">
        <v>145</v>
      </c>
      <c r="AU1200" s="24" t="s">
        <v>83</v>
      </c>
      <c r="AY1200" s="24" t="s">
        <v>143</v>
      </c>
      <c r="BE1200" s="228">
        <f>IF(N1200="základní",J1200,0)</f>
        <v>0</v>
      </c>
      <c r="BF1200" s="228">
        <f>IF(N1200="snížená",J1200,0)</f>
        <v>0</v>
      </c>
      <c r="BG1200" s="228">
        <f>IF(N1200="zákl. přenesená",J1200,0)</f>
        <v>0</v>
      </c>
      <c r="BH1200" s="228">
        <f>IF(N1200="sníž. přenesená",J1200,0)</f>
        <v>0</v>
      </c>
      <c r="BI1200" s="228">
        <f>IF(N1200="nulová",J1200,0)</f>
        <v>0</v>
      </c>
      <c r="BJ1200" s="24" t="s">
        <v>81</v>
      </c>
      <c r="BK1200" s="228">
        <f>ROUND(I1200*H1200,2)</f>
        <v>0</v>
      </c>
      <c r="BL1200" s="24" t="s">
        <v>230</v>
      </c>
      <c r="BM1200" s="24" t="s">
        <v>1215</v>
      </c>
    </row>
    <row r="1201" s="11" customFormat="1">
      <c r="B1201" s="229"/>
      <c r="C1201" s="230"/>
      <c r="D1201" s="231" t="s">
        <v>152</v>
      </c>
      <c r="E1201" s="232" t="s">
        <v>24</v>
      </c>
      <c r="F1201" s="233" t="s">
        <v>1216</v>
      </c>
      <c r="G1201" s="230"/>
      <c r="H1201" s="232" t="s">
        <v>24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AT1201" s="239" t="s">
        <v>152</v>
      </c>
      <c r="AU1201" s="239" t="s">
        <v>83</v>
      </c>
      <c r="AV1201" s="11" t="s">
        <v>81</v>
      </c>
      <c r="AW1201" s="11" t="s">
        <v>37</v>
      </c>
      <c r="AX1201" s="11" t="s">
        <v>73</v>
      </c>
      <c r="AY1201" s="239" t="s">
        <v>143</v>
      </c>
    </row>
    <row r="1202" s="12" customFormat="1">
      <c r="B1202" s="240"/>
      <c r="C1202" s="241"/>
      <c r="D1202" s="231" t="s">
        <v>152</v>
      </c>
      <c r="E1202" s="242" t="s">
        <v>24</v>
      </c>
      <c r="F1202" s="243" t="s">
        <v>246</v>
      </c>
      <c r="G1202" s="241"/>
      <c r="H1202" s="244">
        <v>19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AT1202" s="250" t="s">
        <v>152</v>
      </c>
      <c r="AU1202" s="250" t="s">
        <v>83</v>
      </c>
      <c r="AV1202" s="12" t="s">
        <v>83</v>
      </c>
      <c r="AW1202" s="12" t="s">
        <v>37</v>
      </c>
      <c r="AX1202" s="12" t="s">
        <v>73</v>
      </c>
      <c r="AY1202" s="250" t="s">
        <v>143</v>
      </c>
    </row>
    <row r="1203" s="13" customFormat="1">
      <c r="B1203" s="251"/>
      <c r="C1203" s="252"/>
      <c r="D1203" s="231" t="s">
        <v>152</v>
      </c>
      <c r="E1203" s="253" t="s">
        <v>24</v>
      </c>
      <c r="F1203" s="254" t="s">
        <v>155</v>
      </c>
      <c r="G1203" s="252"/>
      <c r="H1203" s="255">
        <v>19</v>
      </c>
      <c r="I1203" s="256"/>
      <c r="J1203" s="252"/>
      <c r="K1203" s="252"/>
      <c r="L1203" s="257"/>
      <c r="M1203" s="258"/>
      <c r="N1203" s="259"/>
      <c r="O1203" s="259"/>
      <c r="P1203" s="259"/>
      <c r="Q1203" s="259"/>
      <c r="R1203" s="259"/>
      <c r="S1203" s="259"/>
      <c r="T1203" s="260"/>
      <c r="AT1203" s="261" t="s">
        <v>152</v>
      </c>
      <c r="AU1203" s="261" t="s">
        <v>83</v>
      </c>
      <c r="AV1203" s="13" t="s">
        <v>150</v>
      </c>
      <c r="AW1203" s="13" t="s">
        <v>37</v>
      </c>
      <c r="AX1203" s="13" t="s">
        <v>81</v>
      </c>
      <c r="AY1203" s="261" t="s">
        <v>143</v>
      </c>
    </row>
    <row r="1204" s="1" customFormat="1" ht="25.5" customHeight="1">
      <c r="B1204" s="46"/>
      <c r="C1204" s="217" t="s">
        <v>1217</v>
      </c>
      <c r="D1204" s="217" t="s">
        <v>145</v>
      </c>
      <c r="E1204" s="218" t="s">
        <v>1218</v>
      </c>
      <c r="F1204" s="219" t="s">
        <v>1219</v>
      </c>
      <c r="G1204" s="220" t="s">
        <v>673</v>
      </c>
      <c r="H1204" s="221">
        <v>4</v>
      </c>
      <c r="I1204" s="222"/>
      <c r="J1204" s="223">
        <f>ROUND(I1204*H1204,2)</f>
        <v>0</v>
      </c>
      <c r="K1204" s="219" t="s">
        <v>24</v>
      </c>
      <c r="L1204" s="72"/>
      <c r="M1204" s="224" t="s">
        <v>24</v>
      </c>
      <c r="N1204" s="225" t="s">
        <v>44</v>
      </c>
      <c r="O1204" s="47"/>
      <c r="P1204" s="226">
        <f>O1204*H1204</f>
        <v>0</v>
      </c>
      <c r="Q1204" s="226">
        <v>0.084000000000000005</v>
      </c>
      <c r="R1204" s="226">
        <f>Q1204*H1204</f>
        <v>0.33600000000000002</v>
      </c>
      <c r="S1204" s="226">
        <v>0</v>
      </c>
      <c r="T1204" s="227">
        <f>S1204*H1204</f>
        <v>0</v>
      </c>
      <c r="AR1204" s="24" t="s">
        <v>230</v>
      </c>
      <c r="AT1204" s="24" t="s">
        <v>145</v>
      </c>
      <c r="AU1204" s="24" t="s">
        <v>83</v>
      </c>
      <c r="AY1204" s="24" t="s">
        <v>143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24" t="s">
        <v>81</v>
      </c>
      <c r="BK1204" s="228">
        <f>ROUND(I1204*H1204,2)</f>
        <v>0</v>
      </c>
      <c r="BL1204" s="24" t="s">
        <v>230</v>
      </c>
      <c r="BM1204" s="24" t="s">
        <v>1220</v>
      </c>
    </row>
    <row r="1205" s="11" customFormat="1">
      <c r="B1205" s="229"/>
      <c r="C1205" s="230"/>
      <c r="D1205" s="231" t="s">
        <v>152</v>
      </c>
      <c r="E1205" s="232" t="s">
        <v>24</v>
      </c>
      <c r="F1205" s="233" t="s">
        <v>1221</v>
      </c>
      <c r="G1205" s="230"/>
      <c r="H1205" s="232" t="s">
        <v>24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AT1205" s="239" t="s">
        <v>152</v>
      </c>
      <c r="AU1205" s="239" t="s">
        <v>83</v>
      </c>
      <c r="AV1205" s="11" t="s">
        <v>81</v>
      </c>
      <c r="AW1205" s="11" t="s">
        <v>37</v>
      </c>
      <c r="AX1205" s="11" t="s">
        <v>73</v>
      </c>
      <c r="AY1205" s="239" t="s">
        <v>143</v>
      </c>
    </row>
    <row r="1206" s="12" customFormat="1">
      <c r="B1206" s="240"/>
      <c r="C1206" s="241"/>
      <c r="D1206" s="231" t="s">
        <v>152</v>
      </c>
      <c r="E1206" s="242" t="s">
        <v>24</v>
      </c>
      <c r="F1206" s="243" t="s">
        <v>150</v>
      </c>
      <c r="G1206" s="241"/>
      <c r="H1206" s="244">
        <v>4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AT1206" s="250" t="s">
        <v>152</v>
      </c>
      <c r="AU1206" s="250" t="s">
        <v>83</v>
      </c>
      <c r="AV1206" s="12" t="s">
        <v>83</v>
      </c>
      <c r="AW1206" s="12" t="s">
        <v>37</v>
      </c>
      <c r="AX1206" s="12" t="s">
        <v>73</v>
      </c>
      <c r="AY1206" s="250" t="s">
        <v>143</v>
      </c>
    </row>
    <row r="1207" s="13" customFormat="1">
      <c r="B1207" s="251"/>
      <c r="C1207" s="252"/>
      <c r="D1207" s="231" t="s">
        <v>152</v>
      </c>
      <c r="E1207" s="253" t="s">
        <v>24</v>
      </c>
      <c r="F1207" s="254" t="s">
        <v>155</v>
      </c>
      <c r="G1207" s="252"/>
      <c r="H1207" s="255">
        <v>4</v>
      </c>
      <c r="I1207" s="256"/>
      <c r="J1207" s="252"/>
      <c r="K1207" s="252"/>
      <c r="L1207" s="257"/>
      <c r="M1207" s="258"/>
      <c r="N1207" s="259"/>
      <c r="O1207" s="259"/>
      <c r="P1207" s="259"/>
      <c r="Q1207" s="259"/>
      <c r="R1207" s="259"/>
      <c r="S1207" s="259"/>
      <c r="T1207" s="260"/>
      <c r="AT1207" s="261" t="s">
        <v>152</v>
      </c>
      <c r="AU1207" s="261" t="s">
        <v>83</v>
      </c>
      <c r="AV1207" s="13" t="s">
        <v>150</v>
      </c>
      <c r="AW1207" s="13" t="s">
        <v>37</v>
      </c>
      <c r="AX1207" s="13" t="s">
        <v>81</v>
      </c>
      <c r="AY1207" s="261" t="s">
        <v>143</v>
      </c>
    </row>
    <row r="1208" s="1" customFormat="1" ht="25.5" customHeight="1">
      <c r="B1208" s="46"/>
      <c r="C1208" s="217" t="s">
        <v>1222</v>
      </c>
      <c r="D1208" s="217" t="s">
        <v>145</v>
      </c>
      <c r="E1208" s="218" t="s">
        <v>1223</v>
      </c>
      <c r="F1208" s="219" t="s">
        <v>1224</v>
      </c>
      <c r="G1208" s="220" t="s">
        <v>673</v>
      </c>
      <c r="H1208" s="221">
        <v>7</v>
      </c>
      <c r="I1208" s="222"/>
      <c r="J1208" s="223">
        <f>ROUND(I1208*H1208,2)</f>
        <v>0</v>
      </c>
      <c r="K1208" s="219" t="s">
        <v>24</v>
      </c>
      <c r="L1208" s="72"/>
      <c r="M1208" s="224" t="s">
        <v>24</v>
      </c>
      <c r="N1208" s="225" t="s">
        <v>44</v>
      </c>
      <c r="O1208" s="47"/>
      <c r="P1208" s="226">
        <f>O1208*H1208</f>
        <v>0</v>
      </c>
      <c r="Q1208" s="226">
        <v>0.19500000000000001</v>
      </c>
      <c r="R1208" s="226">
        <f>Q1208*H1208</f>
        <v>1.365</v>
      </c>
      <c r="S1208" s="226">
        <v>0</v>
      </c>
      <c r="T1208" s="227">
        <f>S1208*H1208</f>
        <v>0</v>
      </c>
      <c r="AR1208" s="24" t="s">
        <v>230</v>
      </c>
      <c r="AT1208" s="24" t="s">
        <v>145</v>
      </c>
      <c r="AU1208" s="24" t="s">
        <v>83</v>
      </c>
      <c r="AY1208" s="24" t="s">
        <v>143</v>
      </c>
      <c r="BE1208" s="228">
        <f>IF(N1208="základní",J1208,0)</f>
        <v>0</v>
      </c>
      <c r="BF1208" s="228">
        <f>IF(N1208="snížená",J1208,0)</f>
        <v>0</v>
      </c>
      <c r="BG1208" s="228">
        <f>IF(N1208="zákl. přenesená",J1208,0)</f>
        <v>0</v>
      </c>
      <c r="BH1208" s="228">
        <f>IF(N1208="sníž. přenesená",J1208,0)</f>
        <v>0</v>
      </c>
      <c r="BI1208" s="228">
        <f>IF(N1208="nulová",J1208,0)</f>
        <v>0</v>
      </c>
      <c r="BJ1208" s="24" t="s">
        <v>81</v>
      </c>
      <c r="BK1208" s="228">
        <f>ROUND(I1208*H1208,2)</f>
        <v>0</v>
      </c>
      <c r="BL1208" s="24" t="s">
        <v>230</v>
      </c>
      <c r="BM1208" s="24" t="s">
        <v>1225</v>
      </c>
    </row>
    <row r="1209" s="11" customFormat="1">
      <c r="B1209" s="229"/>
      <c r="C1209" s="230"/>
      <c r="D1209" s="231" t="s">
        <v>152</v>
      </c>
      <c r="E1209" s="232" t="s">
        <v>24</v>
      </c>
      <c r="F1209" s="233" t="s">
        <v>1226</v>
      </c>
      <c r="G1209" s="230"/>
      <c r="H1209" s="232" t="s">
        <v>24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AT1209" s="239" t="s">
        <v>152</v>
      </c>
      <c r="AU1209" s="239" t="s">
        <v>83</v>
      </c>
      <c r="AV1209" s="11" t="s">
        <v>81</v>
      </c>
      <c r="AW1209" s="11" t="s">
        <v>37</v>
      </c>
      <c r="AX1209" s="11" t="s">
        <v>73</v>
      </c>
      <c r="AY1209" s="239" t="s">
        <v>143</v>
      </c>
    </row>
    <row r="1210" s="12" customFormat="1">
      <c r="B1210" s="240"/>
      <c r="C1210" s="241"/>
      <c r="D1210" s="231" t="s">
        <v>152</v>
      </c>
      <c r="E1210" s="242" t="s">
        <v>24</v>
      </c>
      <c r="F1210" s="243" t="s">
        <v>187</v>
      </c>
      <c r="G1210" s="241"/>
      <c r="H1210" s="244">
        <v>7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AT1210" s="250" t="s">
        <v>152</v>
      </c>
      <c r="AU1210" s="250" t="s">
        <v>83</v>
      </c>
      <c r="AV1210" s="12" t="s">
        <v>83</v>
      </c>
      <c r="AW1210" s="12" t="s">
        <v>37</v>
      </c>
      <c r="AX1210" s="12" t="s">
        <v>73</v>
      </c>
      <c r="AY1210" s="250" t="s">
        <v>143</v>
      </c>
    </row>
    <row r="1211" s="13" customFormat="1">
      <c r="B1211" s="251"/>
      <c r="C1211" s="252"/>
      <c r="D1211" s="231" t="s">
        <v>152</v>
      </c>
      <c r="E1211" s="253" t="s">
        <v>24</v>
      </c>
      <c r="F1211" s="254" t="s">
        <v>155</v>
      </c>
      <c r="G1211" s="252"/>
      <c r="H1211" s="255">
        <v>7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AT1211" s="261" t="s">
        <v>152</v>
      </c>
      <c r="AU1211" s="261" t="s">
        <v>83</v>
      </c>
      <c r="AV1211" s="13" t="s">
        <v>150</v>
      </c>
      <c r="AW1211" s="13" t="s">
        <v>37</v>
      </c>
      <c r="AX1211" s="13" t="s">
        <v>81</v>
      </c>
      <c r="AY1211" s="261" t="s">
        <v>143</v>
      </c>
    </row>
    <row r="1212" s="1" customFormat="1" ht="25.5" customHeight="1">
      <c r="B1212" s="46"/>
      <c r="C1212" s="217" t="s">
        <v>1227</v>
      </c>
      <c r="D1212" s="217" t="s">
        <v>145</v>
      </c>
      <c r="E1212" s="218" t="s">
        <v>1228</v>
      </c>
      <c r="F1212" s="219" t="s">
        <v>1229</v>
      </c>
      <c r="G1212" s="220" t="s">
        <v>673</v>
      </c>
      <c r="H1212" s="221">
        <v>4</v>
      </c>
      <c r="I1212" s="222"/>
      <c r="J1212" s="223">
        <f>ROUND(I1212*H1212,2)</f>
        <v>0</v>
      </c>
      <c r="K1212" s="219" t="s">
        <v>24</v>
      </c>
      <c r="L1212" s="72"/>
      <c r="M1212" s="224" t="s">
        <v>24</v>
      </c>
      <c r="N1212" s="225" t="s">
        <v>44</v>
      </c>
      <c r="O1212" s="47"/>
      <c r="P1212" s="226">
        <f>O1212*H1212</f>
        <v>0</v>
      </c>
      <c r="Q1212" s="226">
        <v>0.13800000000000001</v>
      </c>
      <c r="R1212" s="226">
        <f>Q1212*H1212</f>
        <v>0.55200000000000005</v>
      </c>
      <c r="S1212" s="226">
        <v>0</v>
      </c>
      <c r="T1212" s="227">
        <f>S1212*H1212</f>
        <v>0</v>
      </c>
      <c r="AR1212" s="24" t="s">
        <v>230</v>
      </c>
      <c r="AT1212" s="24" t="s">
        <v>145</v>
      </c>
      <c r="AU1212" s="24" t="s">
        <v>83</v>
      </c>
      <c r="AY1212" s="24" t="s">
        <v>143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24" t="s">
        <v>81</v>
      </c>
      <c r="BK1212" s="228">
        <f>ROUND(I1212*H1212,2)</f>
        <v>0</v>
      </c>
      <c r="BL1212" s="24" t="s">
        <v>230</v>
      </c>
      <c r="BM1212" s="24" t="s">
        <v>1230</v>
      </c>
    </row>
    <row r="1213" s="11" customFormat="1">
      <c r="B1213" s="229"/>
      <c r="C1213" s="230"/>
      <c r="D1213" s="231" t="s">
        <v>152</v>
      </c>
      <c r="E1213" s="232" t="s">
        <v>24</v>
      </c>
      <c r="F1213" s="233" t="s">
        <v>1231</v>
      </c>
      <c r="G1213" s="230"/>
      <c r="H1213" s="232" t="s">
        <v>24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AT1213" s="239" t="s">
        <v>152</v>
      </c>
      <c r="AU1213" s="239" t="s">
        <v>83</v>
      </c>
      <c r="AV1213" s="11" t="s">
        <v>81</v>
      </c>
      <c r="AW1213" s="11" t="s">
        <v>37</v>
      </c>
      <c r="AX1213" s="11" t="s">
        <v>73</v>
      </c>
      <c r="AY1213" s="239" t="s">
        <v>143</v>
      </c>
    </row>
    <row r="1214" s="12" customFormat="1">
      <c r="B1214" s="240"/>
      <c r="C1214" s="241"/>
      <c r="D1214" s="231" t="s">
        <v>152</v>
      </c>
      <c r="E1214" s="242" t="s">
        <v>24</v>
      </c>
      <c r="F1214" s="243" t="s">
        <v>150</v>
      </c>
      <c r="G1214" s="241"/>
      <c r="H1214" s="244">
        <v>4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AT1214" s="250" t="s">
        <v>152</v>
      </c>
      <c r="AU1214" s="250" t="s">
        <v>83</v>
      </c>
      <c r="AV1214" s="12" t="s">
        <v>83</v>
      </c>
      <c r="AW1214" s="12" t="s">
        <v>37</v>
      </c>
      <c r="AX1214" s="12" t="s">
        <v>73</v>
      </c>
      <c r="AY1214" s="250" t="s">
        <v>143</v>
      </c>
    </row>
    <row r="1215" s="13" customFormat="1">
      <c r="B1215" s="251"/>
      <c r="C1215" s="252"/>
      <c r="D1215" s="231" t="s">
        <v>152</v>
      </c>
      <c r="E1215" s="253" t="s">
        <v>24</v>
      </c>
      <c r="F1215" s="254" t="s">
        <v>155</v>
      </c>
      <c r="G1215" s="252"/>
      <c r="H1215" s="255">
        <v>4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AT1215" s="261" t="s">
        <v>152</v>
      </c>
      <c r="AU1215" s="261" t="s">
        <v>83</v>
      </c>
      <c r="AV1215" s="13" t="s">
        <v>150</v>
      </c>
      <c r="AW1215" s="13" t="s">
        <v>37</v>
      </c>
      <c r="AX1215" s="13" t="s">
        <v>81</v>
      </c>
      <c r="AY1215" s="261" t="s">
        <v>143</v>
      </c>
    </row>
    <row r="1216" s="1" customFormat="1" ht="25.5" customHeight="1">
      <c r="B1216" s="46"/>
      <c r="C1216" s="217" t="s">
        <v>1232</v>
      </c>
      <c r="D1216" s="217" t="s">
        <v>145</v>
      </c>
      <c r="E1216" s="218" t="s">
        <v>1233</v>
      </c>
      <c r="F1216" s="219" t="s">
        <v>1234</v>
      </c>
      <c r="G1216" s="220" t="s">
        <v>673</v>
      </c>
      <c r="H1216" s="221">
        <v>3</v>
      </c>
      <c r="I1216" s="222"/>
      <c r="J1216" s="223">
        <f>ROUND(I1216*H1216,2)</f>
        <v>0</v>
      </c>
      <c r="K1216" s="219" t="s">
        <v>24</v>
      </c>
      <c r="L1216" s="72"/>
      <c r="M1216" s="224" t="s">
        <v>24</v>
      </c>
      <c r="N1216" s="225" t="s">
        <v>44</v>
      </c>
      <c r="O1216" s="47"/>
      <c r="P1216" s="226">
        <f>O1216*H1216</f>
        <v>0</v>
      </c>
      <c r="Q1216" s="226">
        <v>0.17999999999999999</v>
      </c>
      <c r="R1216" s="226">
        <f>Q1216*H1216</f>
        <v>0.54000000000000004</v>
      </c>
      <c r="S1216" s="226">
        <v>0</v>
      </c>
      <c r="T1216" s="227">
        <f>S1216*H1216</f>
        <v>0</v>
      </c>
      <c r="AR1216" s="24" t="s">
        <v>230</v>
      </c>
      <c r="AT1216" s="24" t="s">
        <v>145</v>
      </c>
      <c r="AU1216" s="24" t="s">
        <v>83</v>
      </c>
      <c r="AY1216" s="24" t="s">
        <v>143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24" t="s">
        <v>81</v>
      </c>
      <c r="BK1216" s="228">
        <f>ROUND(I1216*H1216,2)</f>
        <v>0</v>
      </c>
      <c r="BL1216" s="24" t="s">
        <v>230</v>
      </c>
      <c r="BM1216" s="24" t="s">
        <v>1235</v>
      </c>
    </row>
    <row r="1217" s="11" customFormat="1">
      <c r="B1217" s="229"/>
      <c r="C1217" s="230"/>
      <c r="D1217" s="231" t="s">
        <v>152</v>
      </c>
      <c r="E1217" s="232" t="s">
        <v>24</v>
      </c>
      <c r="F1217" s="233" t="s">
        <v>1236</v>
      </c>
      <c r="G1217" s="230"/>
      <c r="H1217" s="232" t="s">
        <v>24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AT1217" s="239" t="s">
        <v>152</v>
      </c>
      <c r="AU1217" s="239" t="s">
        <v>83</v>
      </c>
      <c r="AV1217" s="11" t="s">
        <v>81</v>
      </c>
      <c r="AW1217" s="11" t="s">
        <v>37</v>
      </c>
      <c r="AX1217" s="11" t="s">
        <v>73</v>
      </c>
      <c r="AY1217" s="239" t="s">
        <v>143</v>
      </c>
    </row>
    <row r="1218" s="12" customFormat="1">
      <c r="B1218" s="240"/>
      <c r="C1218" s="241"/>
      <c r="D1218" s="231" t="s">
        <v>152</v>
      </c>
      <c r="E1218" s="242" t="s">
        <v>24</v>
      </c>
      <c r="F1218" s="243" t="s">
        <v>160</v>
      </c>
      <c r="G1218" s="241"/>
      <c r="H1218" s="244">
        <v>3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AT1218" s="250" t="s">
        <v>152</v>
      </c>
      <c r="AU1218" s="250" t="s">
        <v>83</v>
      </c>
      <c r="AV1218" s="12" t="s">
        <v>83</v>
      </c>
      <c r="AW1218" s="12" t="s">
        <v>37</v>
      </c>
      <c r="AX1218" s="12" t="s">
        <v>73</v>
      </c>
      <c r="AY1218" s="250" t="s">
        <v>143</v>
      </c>
    </row>
    <row r="1219" s="13" customFormat="1">
      <c r="B1219" s="251"/>
      <c r="C1219" s="252"/>
      <c r="D1219" s="231" t="s">
        <v>152</v>
      </c>
      <c r="E1219" s="253" t="s">
        <v>24</v>
      </c>
      <c r="F1219" s="254" t="s">
        <v>155</v>
      </c>
      <c r="G1219" s="252"/>
      <c r="H1219" s="255">
        <v>3</v>
      </c>
      <c r="I1219" s="256"/>
      <c r="J1219" s="252"/>
      <c r="K1219" s="252"/>
      <c r="L1219" s="257"/>
      <c r="M1219" s="258"/>
      <c r="N1219" s="259"/>
      <c r="O1219" s="259"/>
      <c r="P1219" s="259"/>
      <c r="Q1219" s="259"/>
      <c r="R1219" s="259"/>
      <c r="S1219" s="259"/>
      <c r="T1219" s="260"/>
      <c r="AT1219" s="261" t="s">
        <v>152</v>
      </c>
      <c r="AU1219" s="261" t="s">
        <v>83</v>
      </c>
      <c r="AV1219" s="13" t="s">
        <v>150</v>
      </c>
      <c r="AW1219" s="13" t="s">
        <v>37</v>
      </c>
      <c r="AX1219" s="13" t="s">
        <v>81</v>
      </c>
      <c r="AY1219" s="261" t="s">
        <v>143</v>
      </c>
    </row>
    <row r="1220" s="1" customFormat="1" ht="25.5" customHeight="1">
      <c r="B1220" s="46"/>
      <c r="C1220" s="217" t="s">
        <v>1237</v>
      </c>
      <c r="D1220" s="217" t="s">
        <v>145</v>
      </c>
      <c r="E1220" s="218" t="s">
        <v>1238</v>
      </c>
      <c r="F1220" s="219" t="s">
        <v>1239</v>
      </c>
      <c r="G1220" s="220" t="s">
        <v>673</v>
      </c>
      <c r="H1220" s="221">
        <v>3</v>
      </c>
      <c r="I1220" s="222"/>
      <c r="J1220" s="223">
        <f>ROUND(I1220*H1220,2)</f>
        <v>0</v>
      </c>
      <c r="K1220" s="219" t="s">
        <v>24</v>
      </c>
      <c r="L1220" s="72"/>
      <c r="M1220" s="224" t="s">
        <v>24</v>
      </c>
      <c r="N1220" s="225" t="s">
        <v>44</v>
      </c>
      <c r="O1220" s="47"/>
      <c r="P1220" s="226">
        <f>O1220*H1220</f>
        <v>0</v>
      </c>
      <c r="Q1220" s="226">
        <v>0.113</v>
      </c>
      <c r="R1220" s="226">
        <f>Q1220*H1220</f>
        <v>0.33900000000000002</v>
      </c>
      <c r="S1220" s="226">
        <v>0</v>
      </c>
      <c r="T1220" s="227">
        <f>S1220*H1220</f>
        <v>0</v>
      </c>
      <c r="AR1220" s="24" t="s">
        <v>230</v>
      </c>
      <c r="AT1220" s="24" t="s">
        <v>145</v>
      </c>
      <c r="AU1220" s="24" t="s">
        <v>83</v>
      </c>
      <c r="AY1220" s="24" t="s">
        <v>143</v>
      </c>
      <c r="BE1220" s="228">
        <f>IF(N1220="základní",J1220,0)</f>
        <v>0</v>
      </c>
      <c r="BF1220" s="228">
        <f>IF(N1220="snížená",J1220,0)</f>
        <v>0</v>
      </c>
      <c r="BG1220" s="228">
        <f>IF(N1220="zákl. přenesená",J1220,0)</f>
        <v>0</v>
      </c>
      <c r="BH1220" s="228">
        <f>IF(N1220="sníž. přenesená",J1220,0)</f>
        <v>0</v>
      </c>
      <c r="BI1220" s="228">
        <f>IF(N1220="nulová",J1220,0)</f>
        <v>0</v>
      </c>
      <c r="BJ1220" s="24" t="s">
        <v>81</v>
      </c>
      <c r="BK1220" s="228">
        <f>ROUND(I1220*H1220,2)</f>
        <v>0</v>
      </c>
      <c r="BL1220" s="24" t="s">
        <v>230</v>
      </c>
      <c r="BM1220" s="24" t="s">
        <v>1240</v>
      </c>
    </row>
    <row r="1221" s="11" customFormat="1">
      <c r="B1221" s="229"/>
      <c r="C1221" s="230"/>
      <c r="D1221" s="231" t="s">
        <v>152</v>
      </c>
      <c r="E1221" s="232" t="s">
        <v>24</v>
      </c>
      <c r="F1221" s="233" t="s">
        <v>1241</v>
      </c>
      <c r="G1221" s="230"/>
      <c r="H1221" s="232" t="s">
        <v>24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AT1221" s="239" t="s">
        <v>152</v>
      </c>
      <c r="AU1221" s="239" t="s">
        <v>83</v>
      </c>
      <c r="AV1221" s="11" t="s">
        <v>81</v>
      </c>
      <c r="AW1221" s="11" t="s">
        <v>37</v>
      </c>
      <c r="AX1221" s="11" t="s">
        <v>73</v>
      </c>
      <c r="AY1221" s="239" t="s">
        <v>143</v>
      </c>
    </row>
    <row r="1222" s="12" customFormat="1">
      <c r="B1222" s="240"/>
      <c r="C1222" s="241"/>
      <c r="D1222" s="231" t="s">
        <v>152</v>
      </c>
      <c r="E1222" s="242" t="s">
        <v>24</v>
      </c>
      <c r="F1222" s="243" t="s">
        <v>160</v>
      </c>
      <c r="G1222" s="241"/>
      <c r="H1222" s="244">
        <v>3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AT1222" s="250" t="s">
        <v>152</v>
      </c>
      <c r="AU1222" s="250" t="s">
        <v>83</v>
      </c>
      <c r="AV1222" s="12" t="s">
        <v>83</v>
      </c>
      <c r="AW1222" s="12" t="s">
        <v>37</v>
      </c>
      <c r="AX1222" s="12" t="s">
        <v>73</v>
      </c>
      <c r="AY1222" s="250" t="s">
        <v>143</v>
      </c>
    </row>
    <row r="1223" s="13" customFormat="1">
      <c r="B1223" s="251"/>
      <c r="C1223" s="252"/>
      <c r="D1223" s="231" t="s">
        <v>152</v>
      </c>
      <c r="E1223" s="253" t="s">
        <v>24</v>
      </c>
      <c r="F1223" s="254" t="s">
        <v>155</v>
      </c>
      <c r="G1223" s="252"/>
      <c r="H1223" s="255">
        <v>3</v>
      </c>
      <c r="I1223" s="256"/>
      <c r="J1223" s="252"/>
      <c r="K1223" s="252"/>
      <c r="L1223" s="257"/>
      <c r="M1223" s="258"/>
      <c r="N1223" s="259"/>
      <c r="O1223" s="259"/>
      <c r="P1223" s="259"/>
      <c r="Q1223" s="259"/>
      <c r="R1223" s="259"/>
      <c r="S1223" s="259"/>
      <c r="T1223" s="260"/>
      <c r="AT1223" s="261" t="s">
        <v>152</v>
      </c>
      <c r="AU1223" s="261" t="s">
        <v>83</v>
      </c>
      <c r="AV1223" s="13" t="s">
        <v>150</v>
      </c>
      <c r="AW1223" s="13" t="s">
        <v>37</v>
      </c>
      <c r="AX1223" s="13" t="s">
        <v>81</v>
      </c>
      <c r="AY1223" s="261" t="s">
        <v>143</v>
      </c>
    </row>
    <row r="1224" s="1" customFormat="1" ht="25.5" customHeight="1">
      <c r="B1224" s="46"/>
      <c r="C1224" s="217" t="s">
        <v>1242</v>
      </c>
      <c r="D1224" s="217" t="s">
        <v>145</v>
      </c>
      <c r="E1224" s="218" t="s">
        <v>1243</v>
      </c>
      <c r="F1224" s="219" t="s">
        <v>1244</v>
      </c>
      <c r="G1224" s="220" t="s">
        <v>673</v>
      </c>
      <c r="H1224" s="221">
        <v>3</v>
      </c>
      <c r="I1224" s="222"/>
      <c r="J1224" s="223">
        <f>ROUND(I1224*H1224,2)</f>
        <v>0</v>
      </c>
      <c r="K1224" s="219" t="s">
        <v>24</v>
      </c>
      <c r="L1224" s="72"/>
      <c r="M1224" s="224" t="s">
        <v>24</v>
      </c>
      <c r="N1224" s="225" t="s">
        <v>44</v>
      </c>
      <c r="O1224" s="47"/>
      <c r="P1224" s="226">
        <f>O1224*H1224</f>
        <v>0</v>
      </c>
      <c r="Q1224" s="226">
        <v>0.19500000000000001</v>
      </c>
      <c r="R1224" s="226">
        <f>Q1224*H1224</f>
        <v>0.58499999999999996</v>
      </c>
      <c r="S1224" s="226">
        <v>0</v>
      </c>
      <c r="T1224" s="227">
        <f>S1224*H1224</f>
        <v>0</v>
      </c>
      <c r="AR1224" s="24" t="s">
        <v>230</v>
      </c>
      <c r="AT1224" s="24" t="s">
        <v>145</v>
      </c>
      <c r="AU1224" s="24" t="s">
        <v>83</v>
      </c>
      <c r="AY1224" s="24" t="s">
        <v>143</v>
      </c>
      <c r="BE1224" s="228">
        <f>IF(N1224="základní",J1224,0)</f>
        <v>0</v>
      </c>
      <c r="BF1224" s="228">
        <f>IF(N1224="snížená",J1224,0)</f>
        <v>0</v>
      </c>
      <c r="BG1224" s="228">
        <f>IF(N1224="zákl. přenesená",J1224,0)</f>
        <v>0</v>
      </c>
      <c r="BH1224" s="228">
        <f>IF(N1224="sníž. přenesená",J1224,0)</f>
        <v>0</v>
      </c>
      <c r="BI1224" s="228">
        <f>IF(N1224="nulová",J1224,0)</f>
        <v>0</v>
      </c>
      <c r="BJ1224" s="24" t="s">
        <v>81</v>
      </c>
      <c r="BK1224" s="228">
        <f>ROUND(I1224*H1224,2)</f>
        <v>0</v>
      </c>
      <c r="BL1224" s="24" t="s">
        <v>230</v>
      </c>
      <c r="BM1224" s="24" t="s">
        <v>1245</v>
      </c>
    </row>
    <row r="1225" s="11" customFormat="1">
      <c r="B1225" s="229"/>
      <c r="C1225" s="230"/>
      <c r="D1225" s="231" t="s">
        <v>152</v>
      </c>
      <c r="E1225" s="232" t="s">
        <v>24</v>
      </c>
      <c r="F1225" s="233" t="s">
        <v>1246</v>
      </c>
      <c r="G1225" s="230"/>
      <c r="H1225" s="232" t="s">
        <v>24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AT1225" s="239" t="s">
        <v>152</v>
      </c>
      <c r="AU1225" s="239" t="s">
        <v>83</v>
      </c>
      <c r="AV1225" s="11" t="s">
        <v>81</v>
      </c>
      <c r="AW1225" s="11" t="s">
        <v>37</v>
      </c>
      <c r="AX1225" s="11" t="s">
        <v>73</v>
      </c>
      <c r="AY1225" s="239" t="s">
        <v>143</v>
      </c>
    </row>
    <row r="1226" s="12" customFormat="1">
      <c r="B1226" s="240"/>
      <c r="C1226" s="241"/>
      <c r="D1226" s="231" t="s">
        <v>152</v>
      </c>
      <c r="E1226" s="242" t="s">
        <v>24</v>
      </c>
      <c r="F1226" s="243" t="s">
        <v>160</v>
      </c>
      <c r="G1226" s="241"/>
      <c r="H1226" s="244">
        <v>3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AT1226" s="250" t="s">
        <v>152</v>
      </c>
      <c r="AU1226" s="250" t="s">
        <v>83</v>
      </c>
      <c r="AV1226" s="12" t="s">
        <v>83</v>
      </c>
      <c r="AW1226" s="12" t="s">
        <v>37</v>
      </c>
      <c r="AX1226" s="12" t="s">
        <v>73</v>
      </c>
      <c r="AY1226" s="250" t="s">
        <v>143</v>
      </c>
    </row>
    <row r="1227" s="13" customFormat="1">
      <c r="B1227" s="251"/>
      <c r="C1227" s="252"/>
      <c r="D1227" s="231" t="s">
        <v>152</v>
      </c>
      <c r="E1227" s="253" t="s">
        <v>24</v>
      </c>
      <c r="F1227" s="254" t="s">
        <v>155</v>
      </c>
      <c r="G1227" s="252"/>
      <c r="H1227" s="255">
        <v>3</v>
      </c>
      <c r="I1227" s="256"/>
      <c r="J1227" s="252"/>
      <c r="K1227" s="252"/>
      <c r="L1227" s="257"/>
      <c r="M1227" s="258"/>
      <c r="N1227" s="259"/>
      <c r="O1227" s="259"/>
      <c r="P1227" s="259"/>
      <c r="Q1227" s="259"/>
      <c r="R1227" s="259"/>
      <c r="S1227" s="259"/>
      <c r="T1227" s="260"/>
      <c r="AT1227" s="261" t="s">
        <v>152</v>
      </c>
      <c r="AU1227" s="261" t="s">
        <v>83</v>
      </c>
      <c r="AV1227" s="13" t="s">
        <v>150</v>
      </c>
      <c r="AW1227" s="13" t="s">
        <v>37</v>
      </c>
      <c r="AX1227" s="13" t="s">
        <v>81</v>
      </c>
      <c r="AY1227" s="261" t="s">
        <v>143</v>
      </c>
    </row>
    <row r="1228" s="1" customFormat="1" ht="25.5" customHeight="1">
      <c r="B1228" s="46"/>
      <c r="C1228" s="217" t="s">
        <v>1247</v>
      </c>
      <c r="D1228" s="217" t="s">
        <v>145</v>
      </c>
      <c r="E1228" s="218" t="s">
        <v>1248</v>
      </c>
      <c r="F1228" s="219" t="s">
        <v>1249</v>
      </c>
      <c r="G1228" s="220" t="s">
        <v>673</v>
      </c>
      <c r="H1228" s="221">
        <v>1</v>
      </c>
      <c r="I1228" s="222"/>
      <c r="J1228" s="223">
        <f>ROUND(I1228*H1228,2)</f>
        <v>0</v>
      </c>
      <c r="K1228" s="219" t="s">
        <v>24</v>
      </c>
      <c r="L1228" s="72"/>
      <c r="M1228" s="224" t="s">
        <v>24</v>
      </c>
      <c r="N1228" s="225" t="s">
        <v>44</v>
      </c>
      <c r="O1228" s="47"/>
      <c r="P1228" s="226">
        <f>O1228*H1228</f>
        <v>0</v>
      </c>
      <c r="Q1228" s="226">
        <v>0.19500000000000001</v>
      </c>
      <c r="R1228" s="226">
        <f>Q1228*H1228</f>
        <v>0.19500000000000001</v>
      </c>
      <c r="S1228" s="226">
        <v>0</v>
      </c>
      <c r="T1228" s="227">
        <f>S1228*H1228</f>
        <v>0</v>
      </c>
      <c r="AR1228" s="24" t="s">
        <v>230</v>
      </c>
      <c r="AT1228" s="24" t="s">
        <v>145</v>
      </c>
      <c r="AU1228" s="24" t="s">
        <v>83</v>
      </c>
      <c r="AY1228" s="24" t="s">
        <v>143</v>
      </c>
      <c r="BE1228" s="228">
        <f>IF(N1228="základní",J1228,0)</f>
        <v>0</v>
      </c>
      <c r="BF1228" s="228">
        <f>IF(N1228="snížená",J1228,0)</f>
        <v>0</v>
      </c>
      <c r="BG1228" s="228">
        <f>IF(N1228="zákl. přenesená",J1228,0)</f>
        <v>0</v>
      </c>
      <c r="BH1228" s="228">
        <f>IF(N1228="sníž. přenesená",J1228,0)</f>
        <v>0</v>
      </c>
      <c r="BI1228" s="228">
        <f>IF(N1228="nulová",J1228,0)</f>
        <v>0</v>
      </c>
      <c r="BJ1228" s="24" t="s">
        <v>81</v>
      </c>
      <c r="BK1228" s="228">
        <f>ROUND(I1228*H1228,2)</f>
        <v>0</v>
      </c>
      <c r="BL1228" s="24" t="s">
        <v>230</v>
      </c>
      <c r="BM1228" s="24" t="s">
        <v>1250</v>
      </c>
    </row>
    <row r="1229" s="11" customFormat="1">
      <c r="B1229" s="229"/>
      <c r="C1229" s="230"/>
      <c r="D1229" s="231" t="s">
        <v>152</v>
      </c>
      <c r="E1229" s="232" t="s">
        <v>24</v>
      </c>
      <c r="F1229" s="233" t="s">
        <v>1251</v>
      </c>
      <c r="G1229" s="230"/>
      <c r="H1229" s="232" t="s">
        <v>24</v>
      </c>
      <c r="I1229" s="234"/>
      <c r="J1229" s="230"/>
      <c r="K1229" s="230"/>
      <c r="L1229" s="235"/>
      <c r="M1229" s="236"/>
      <c r="N1229" s="237"/>
      <c r="O1229" s="237"/>
      <c r="P1229" s="237"/>
      <c r="Q1229" s="237"/>
      <c r="R1229" s="237"/>
      <c r="S1229" s="237"/>
      <c r="T1229" s="238"/>
      <c r="AT1229" s="239" t="s">
        <v>152</v>
      </c>
      <c r="AU1229" s="239" t="s">
        <v>83</v>
      </c>
      <c r="AV1229" s="11" t="s">
        <v>81</v>
      </c>
      <c r="AW1229" s="11" t="s">
        <v>37</v>
      </c>
      <c r="AX1229" s="11" t="s">
        <v>73</v>
      </c>
      <c r="AY1229" s="239" t="s">
        <v>143</v>
      </c>
    </row>
    <row r="1230" s="12" customFormat="1">
      <c r="B1230" s="240"/>
      <c r="C1230" s="241"/>
      <c r="D1230" s="231" t="s">
        <v>152</v>
      </c>
      <c r="E1230" s="242" t="s">
        <v>24</v>
      </c>
      <c r="F1230" s="243" t="s">
        <v>81</v>
      </c>
      <c r="G1230" s="241"/>
      <c r="H1230" s="244">
        <v>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AT1230" s="250" t="s">
        <v>152</v>
      </c>
      <c r="AU1230" s="250" t="s">
        <v>83</v>
      </c>
      <c r="AV1230" s="12" t="s">
        <v>83</v>
      </c>
      <c r="AW1230" s="12" t="s">
        <v>37</v>
      </c>
      <c r="AX1230" s="12" t="s">
        <v>73</v>
      </c>
      <c r="AY1230" s="250" t="s">
        <v>143</v>
      </c>
    </row>
    <row r="1231" s="13" customFormat="1">
      <c r="B1231" s="251"/>
      <c r="C1231" s="252"/>
      <c r="D1231" s="231" t="s">
        <v>152</v>
      </c>
      <c r="E1231" s="253" t="s">
        <v>24</v>
      </c>
      <c r="F1231" s="254" t="s">
        <v>155</v>
      </c>
      <c r="G1231" s="252"/>
      <c r="H1231" s="255">
        <v>1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AT1231" s="261" t="s">
        <v>152</v>
      </c>
      <c r="AU1231" s="261" t="s">
        <v>83</v>
      </c>
      <c r="AV1231" s="13" t="s">
        <v>150</v>
      </c>
      <c r="AW1231" s="13" t="s">
        <v>37</v>
      </c>
      <c r="AX1231" s="13" t="s">
        <v>81</v>
      </c>
      <c r="AY1231" s="261" t="s">
        <v>143</v>
      </c>
    </row>
    <row r="1232" s="1" customFormat="1" ht="25.5" customHeight="1">
      <c r="B1232" s="46"/>
      <c r="C1232" s="217" t="s">
        <v>1252</v>
      </c>
      <c r="D1232" s="217" t="s">
        <v>145</v>
      </c>
      <c r="E1232" s="218" t="s">
        <v>1253</v>
      </c>
      <c r="F1232" s="219" t="s">
        <v>1254</v>
      </c>
      <c r="G1232" s="220" t="s">
        <v>673</v>
      </c>
      <c r="H1232" s="221">
        <v>3</v>
      </c>
      <c r="I1232" s="222"/>
      <c r="J1232" s="223">
        <f>ROUND(I1232*H1232,2)</f>
        <v>0</v>
      </c>
      <c r="K1232" s="219" t="s">
        <v>24</v>
      </c>
      <c r="L1232" s="72"/>
      <c r="M1232" s="224" t="s">
        <v>24</v>
      </c>
      <c r="N1232" s="225" t="s">
        <v>44</v>
      </c>
      <c r="O1232" s="47"/>
      <c r="P1232" s="226">
        <f>O1232*H1232</f>
        <v>0</v>
      </c>
      <c r="Q1232" s="226">
        <v>0.096000000000000002</v>
      </c>
      <c r="R1232" s="226">
        <f>Q1232*H1232</f>
        <v>0.28800000000000003</v>
      </c>
      <c r="S1232" s="226">
        <v>0</v>
      </c>
      <c r="T1232" s="227">
        <f>S1232*H1232</f>
        <v>0</v>
      </c>
      <c r="AR1232" s="24" t="s">
        <v>230</v>
      </c>
      <c r="AT1232" s="24" t="s">
        <v>145</v>
      </c>
      <c r="AU1232" s="24" t="s">
        <v>83</v>
      </c>
      <c r="AY1232" s="24" t="s">
        <v>143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24" t="s">
        <v>81</v>
      </c>
      <c r="BK1232" s="228">
        <f>ROUND(I1232*H1232,2)</f>
        <v>0</v>
      </c>
      <c r="BL1232" s="24" t="s">
        <v>230</v>
      </c>
      <c r="BM1232" s="24" t="s">
        <v>1255</v>
      </c>
    </row>
    <row r="1233" s="11" customFormat="1">
      <c r="B1233" s="229"/>
      <c r="C1233" s="230"/>
      <c r="D1233" s="231" t="s">
        <v>152</v>
      </c>
      <c r="E1233" s="232" t="s">
        <v>24</v>
      </c>
      <c r="F1233" s="233" t="s">
        <v>1256</v>
      </c>
      <c r="G1233" s="230"/>
      <c r="H1233" s="232" t="s">
        <v>24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AT1233" s="239" t="s">
        <v>152</v>
      </c>
      <c r="AU1233" s="239" t="s">
        <v>83</v>
      </c>
      <c r="AV1233" s="11" t="s">
        <v>81</v>
      </c>
      <c r="AW1233" s="11" t="s">
        <v>37</v>
      </c>
      <c r="AX1233" s="11" t="s">
        <v>73</v>
      </c>
      <c r="AY1233" s="239" t="s">
        <v>143</v>
      </c>
    </row>
    <row r="1234" s="12" customFormat="1">
      <c r="B1234" s="240"/>
      <c r="C1234" s="241"/>
      <c r="D1234" s="231" t="s">
        <v>152</v>
      </c>
      <c r="E1234" s="242" t="s">
        <v>24</v>
      </c>
      <c r="F1234" s="243" t="s">
        <v>160</v>
      </c>
      <c r="G1234" s="241"/>
      <c r="H1234" s="244">
        <v>3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AT1234" s="250" t="s">
        <v>152</v>
      </c>
      <c r="AU1234" s="250" t="s">
        <v>83</v>
      </c>
      <c r="AV1234" s="12" t="s">
        <v>83</v>
      </c>
      <c r="AW1234" s="12" t="s">
        <v>37</v>
      </c>
      <c r="AX1234" s="12" t="s">
        <v>73</v>
      </c>
      <c r="AY1234" s="250" t="s">
        <v>143</v>
      </c>
    </row>
    <row r="1235" s="13" customFormat="1">
      <c r="B1235" s="251"/>
      <c r="C1235" s="252"/>
      <c r="D1235" s="231" t="s">
        <v>152</v>
      </c>
      <c r="E1235" s="253" t="s">
        <v>24</v>
      </c>
      <c r="F1235" s="254" t="s">
        <v>155</v>
      </c>
      <c r="G1235" s="252"/>
      <c r="H1235" s="255">
        <v>3</v>
      </c>
      <c r="I1235" s="256"/>
      <c r="J1235" s="252"/>
      <c r="K1235" s="252"/>
      <c r="L1235" s="257"/>
      <c r="M1235" s="258"/>
      <c r="N1235" s="259"/>
      <c r="O1235" s="259"/>
      <c r="P1235" s="259"/>
      <c r="Q1235" s="259"/>
      <c r="R1235" s="259"/>
      <c r="S1235" s="259"/>
      <c r="T1235" s="260"/>
      <c r="AT1235" s="261" t="s">
        <v>152</v>
      </c>
      <c r="AU1235" s="261" t="s">
        <v>83</v>
      </c>
      <c r="AV1235" s="13" t="s">
        <v>150</v>
      </c>
      <c r="AW1235" s="13" t="s">
        <v>37</v>
      </c>
      <c r="AX1235" s="13" t="s">
        <v>81</v>
      </c>
      <c r="AY1235" s="261" t="s">
        <v>143</v>
      </c>
    </row>
    <row r="1236" s="1" customFormat="1" ht="25.5" customHeight="1">
      <c r="B1236" s="46"/>
      <c r="C1236" s="217" t="s">
        <v>1257</v>
      </c>
      <c r="D1236" s="217" t="s">
        <v>145</v>
      </c>
      <c r="E1236" s="218" t="s">
        <v>1258</v>
      </c>
      <c r="F1236" s="219" t="s">
        <v>1259</v>
      </c>
      <c r="G1236" s="220" t="s">
        <v>673</v>
      </c>
      <c r="H1236" s="221">
        <v>4</v>
      </c>
      <c r="I1236" s="222"/>
      <c r="J1236" s="223">
        <f>ROUND(I1236*H1236,2)</f>
        <v>0</v>
      </c>
      <c r="K1236" s="219" t="s">
        <v>24</v>
      </c>
      <c r="L1236" s="72"/>
      <c r="M1236" s="224" t="s">
        <v>24</v>
      </c>
      <c r="N1236" s="225" t="s">
        <v>44</v>
      </c>
      <c r="O1236" s="47"/>
      <c r="P1236" s="226">
        <f>O1236*H1236</f>
        <v>0</v>
      </c>
      <c r="Q1236" s="226">
        <v>0.096000000000000002</v>
      </c>
      <c r="R1236" s="226">
        <f>Q1236*H1236</f>
        <v>0.38400000000000001</v>
      </c>
      <c r="S1236" s="226">
        <v>0</v>
      </c>
      <c r="T1236" s="227">
        <f>S1236*H1236</f>
        <v>0</v>
      </c>
      <c r="AR1236" s="24" t="s">
        <v>230</v>
      </c>
      <c r="AT1236" s="24" t="s">
        <v>145</v>
      </c>
      <c r="AU1236" s="24" t="s">
        <v>83</v>
      </c>
      <c r="AY1236" s="24" t="s">
        <v>143</v>
      </c>
      <c r="BE1236" s="228">
        <f>IF(N1236="základní",J1236,0)</f>
        <v>0</v>
      </c>
      <c r="BF1236" s="228">
        <f>IF(N1236="snížená",J1236,0)</f>
        <v>0</v>
      </c>
      <c r="BG1236" s="228">
        <f>IF(N1236="zákl. přenesená",J1236,0)</f>
        <v>0</v>
      </c>
      <c r="BH1236" s="228">
        <f>IF(N1236="sníž. přenesená",J1236,0)</f>
        <v>0</v>
      </c>
      <c r="BI1236" s="228">
        <f>IF(N1236="nulová",J1236,0)</f>
        <v>0</v>
      </c>
      <c r="BJ1236" s="24" t="s">
        <v>81</v>
      </c>
      <c r="BK1236" s="228">
        <f>ROUND(I1236*H1236,2)</f>
        <v>0</v>
      </c>
      <c r="BL1236" s="24" t="s">
        <v>230</v>
      </c>
      <c r="BM1236" s="24" t="s">
        <v>1260</v>
      </c>
    </row>
    <row r="1237" s="11" customFormat="1">
      <c r="B1237" s="229"/>
      <c r="C1237" s="230"/>
      <c r="D1237" s="231" t="s">
        <v>152</v>
      </c>
      <c r="E1237" s="232" t="s">
        <v>24</v>
      </c>
      <c r="F1237" s="233" t="s">
        <v>1261</v>
      </c>
      <c r="G1237" s="230"/>
      <c r="H1237" s="232" t="s">
        <v>24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AT1237" s="239" t="s">
        <v>152</v>
      </c>
      <c r="AU1237" s="239" t="s">
        <v>83</v>
      </c>
      <c r="AV1237" s="11" t="s">
        <v>81</v>
      </c>
      <c r="AW1237" s="11" t="s">
        <v>37</v>
      </c>
      <c r="AX1237" s="11" t="s">
        <v>73</v>
      </c>
      <c r="AY1237" s="239" t="s">
        <v>143</v>
      </c>
    </row>
    <row r="1238" s="12" customFormat="1">
      <c r="B1238" s="240"/>
      <c r="C1238" s="241"/>
      <c r="D1238" s="231" t="s">
        <v>152</v>
      </c>
      <c r="E1238" s="242" t="s">
        <v>24</v>
      </c>
      <c r="F1238" s="243" t="s">
        <v>150</v>
      </c>
      <c r="G1238" s="241"/>
      <c r="H1238" s="244">
        <v>4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AT1238" s="250" t="s">
        <v>152</v>
      </c>
      <c r="AU1238" s="250" t="s">
        <v>83</v>
      </c>
      <c r="AV1238" s="12" t="s">
        <v>83</v>
      </c>
      <c r="AW1238" s="12" t="s">
        <v>37</v>
      </c>
      <c r="AX1238" s="12" t="s">
        <v>73</v>
      </c>
      <c r="AY1238" s="250" t="s">
        <v>143</v>
      </c>
    </row>
    <row r="1239" s="13" customFormat="1">
      <c r="B1239" s="251"/>
      <c r="C1239" s="252"/>
      <c r="D1239" s="231" t="s">
        <v>152</v>
      </c>
      <c r="E1239" s="253" t="s">
        <v>24</v>
      </c>
      <c r="F1239" s="254" t="s">
        <v>155</v>
      </c>
      <c r="G1239" s="252"/>
      <c r="H1239" s="255">
        <v>4</v>
      </c>
      <c r="I1239" s="256"/>
      <c r="J1239" s="252"/>
      <c r="K1239" s="252"/>
      <c r="L1239" s="257"/>
      <c r="M1239" s="258"/>
      <c r="N1239" s="259"/>
      <c r="O1239" s="259"/>
      <c r="P1239" s="259"/>
      <c r="Q1239" s="259"/>
      <c r="R1239" s="259"/>
      <c r="S1239" s="259"/>
      <c r="T1239" s="260"/>
      <c r="AT1239" s="261" t="s">
        <v>152</v>
      </c>
      <c r="AU1239" s="261" t="s">
        <v>83</v>
      </c>
      <c r="AV1239" s="13" t="s">
        <v>150</v>
      </c>
      <c r="AW1239" s="13" t="s">
        <v>37</v>
      </c>
      <c r="AX1239" s="13" t="s">
        <v>81</v>
      </c>
      <c r="AY1239" s="261" t="s">
        <v>143</v>
      </c>
    </row>
    <row r="1240" s="1" customFormat="1" ht="25.5" customHeight="1">
      <c r="B1240" s="46"/>
      <c r="C1240" s="217" t="s">
        <v>1262</v>
      </c>
      <c r="D1240" s="217" t="s">
        <v>145</v>
      </c>
      <c r="E1240" s="218" t="s">
        <v>1263</v>
      </c>
      <c r="F1240" s="219" t="s">
        <v>1264</v>
      </c>
      <c r="G1240" s="220" t="s">
        <v>673</v>
      </c>
      <c r="H1240" s="221">
        <v>3</v>
      </c>
      <c r="I1240" s="222"/>
      <c r="J1240" s="223">
        <f>ROUND(I1240*H1240,2)</f>
        <v>0</v>
      </c>
      <c r="K1240" s="219" t="s">
        <v>24</v>
      </c>
      <c r="L1240" s="72"/>
      <c r="M1240" s="224" t="s">
        <v>24</v>
      </c>
      <c r="N1240" s="225" t="s">
        <v>44</v>
      </c>
      <c r="O1240" s="47"/>
      <c r="P1240" s="226">
        <f>O1240*H1240</f>
        <v>0</v>
      </c>
      <c r="Q1240" s="226">
        <v>0.25</v>
      </c>
      <c r="R1240" s="226">
        <f>Q1240*H1240</f>
        <v>0.75</v>
      </c>
      <c r="S1240" s="226">
        <v>0</v>
      </c>
      <c r="T1240" s="227">
        <f>S1240*H1240</f>
        <v>0</v>
      </c>
      <c r="AR1240" s="24" t="s">
        <v>230</v>
      </c>
      <c r="AT1240" s="24" t="s">
        <v>145</v>
      </c>
      <c r="AU1240" s="24" t="s">
        <v>83</v>
      </c>
      <c r="AY1240" s="24" t="s">
        <v>143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24" t="s">
        <v>81</v>
      </c>
      <c r="BK1240" s="228">
        <f>ROUND(I1240*H1240,2)</f>
        <v>0</v>
      </c>
      <c r="BL1240" s="24" t="s">
        <v>230</v>
      </c>
      <c r="BM1240" s="24" t="s">
        <v>1265</v>
      </c>
    </row>
    <row r="1241" s="11" customFormat="1">
      <c r="B1241" s="229"/>
      <c r="C1241" s="230"/>
      <c r="D1241" s="231" t="s">
        <v>152</v>
      </c>
      <c r="E1241" s="232" t="s">
        <v>24</v>
      </c>
      <c r="F1241" s="233" t="s">
        <v>1266</v>
      </c>
      <c r="G1241" s="230"/>
      <c r="H1241" s="232" t="s">
        <v>24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AT1241" s="239" t="s">
        <v>152</v>
      </c>
      <c r="AU1241" s="239" t="s">
        <v>83</v>
      </c>
      <c r="AV1241" s="11" t="s">
        <v>81</v>
      </c>
      <c r="AW1241" s="11" t="s">
        <v>37</v>
      </c>
      <c r="AX1241" s="11" t="s">
        <v>73</v>
      </c>
      <c r="AY1241" s="239" t="s">
        <v>143</v>
      </c>
    </row>
    <row r="1242" s="12" customFormat="1">
      <c r="B1242" s="240"/>
      <c r="C1242" s="241"/>
      <c r="D1242" s="231" t="s">
        <v>152</v>
      </c>
      <c r="E1242" s="242" t="s">
        <v>24</v>
      </c>
      <c r="F1242" s="243" t="s">
        <v>160</v>
      </c>
      <c r="G1242" s="241"/>
      <c r="H1242" s="244">
        <v>3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AT1242" s="250" t="s">
        <v>152</v>
      </c>
      <c r="AU1242" s="250" t="s">
        <v>83</v>
      </c>
      <c r="AV1242" s="12" t="s">
        <v>83</v>
      </c>
      <c r="AW1242" s="12" t="s">
        <v>37</v>
      </c>
      <c r="AX1242" s="12" t="s">
        <v>73</v>
      </c>
      <c r="AY1242" s="250" t="s">
        <v>143</v>
      </c>
    </row>
    <row r="1243" s="13" customFormat="1">
      <c r="B1243" s="251"/>
      <c r="C1243" s="252"/>
      <c r="D1243" s="231" t="s">
        <v>152</v>
      </c>
      <c r="E1243" s="253" t="s">
        <v>24</v>
      </c>
      <c r="F1243" s="254" t="s">
        <v>155</v>
      </c>
      <c r="G1243" s="252"/>
      <c r="H1243" s="255">
        <v>3</v>
      </c>
      <c r="I1243" s="256"/>
      <c r="J1243" s="252"/>
      <c r="K1243" s="252"/>
      <c r="L1243" s="257"/>
      <c r="M1243" s="258"/>
      <c r="N1243" s="259"/>
      <c r="O1243" s="259"/>
      <c r="P1243" s="259"/>
      <c r="Q1243" s="259"/>
      <c r="R1243" s="259"/>
      <c r="S1243" s="259"/>
      <c r="T1243" s="260"/>
      <c r="AT1243" s="261" t="s">
        <v>152</v>
      </c>
      <c r="AU1243" s="261" t="s">
        <v>83</v>
      </c>
      <c r="AV1243" s="13" t="s">
        <v>150</v>
      </c>
      <c r="AW1243" s="13" t="s">
        <v>37</v>
      </c>
      <c r="AX1243" s="13" t="s">
        <v>81</v>
      </c>
      <c r="AY1243" s="261" t="s">
        <v>143</v>
      </c>
    </row>
    <row r="1244" s="1" customFormat="1" ht="25.5" customHeight="1">
      <c r="B1244" s="46"/>
      <c r="C1244" s="217" t="s">
        <v>1267</v>
      </c>
      <c r="D1244" s="217" t="s">
        <v>145</v>
      </c>
      <c r="E1244" s="218" t="s">
        <v>1268</v>
      </c>
      <c r="F1244" s="219" t="s">
        <v>1269</v>
      </c>
      <c r="G1244" s="220" t="s">
        <v>673</v>
      </c>
      <c r="H1244" s="221">
        <v>1</v>
      </c>
      <c r="I1244" s="222"/>
      <c r="J1244" s="223">
        <f>ROUND(I1244*H1244,2)</f>
        <v>0</v>
      </c>
      <c r="K1244" s="219" t="s">
        <v>24</v>
      </c>
      <c r="L1244" s="72"/>
      <c r="M1244" s="224" t="s">
        <v>24</v>
      </c>
      <c r="N1244" s="225" t="s">
        <v>44</v>
      </c>
      <c r="O1244" s="47"/>
      <c r="P1244" s="226">
        <f>O1244*H1244</f>
        <v>0</v>
      </c>
      <c r="Q1244" s="226">
        <v>0.29999999999999999</v>
      </c>
      <c r="R1244" s="226">
        <f>Q1244*H1244</f>
        <v>0.29999999999999999</v>
      </c>
      <c r="S1244" s="226">
        <v>0</v>
      </c>
      <c r="T1244" s="227">
        <f>S1244*H1244</f>
        <v>0</v>
      </c>
      <c r="AR1244" s="24" t="s">
        <v>230</v>
      </c>
      <c r="AT1244" s="24" t="s">
        <v>145</v>
      </c>
      <c r="AU1244" s="24" t="s">
        <v>83</v>
      </c>
      <c r="AY1244" s="24" t="s">
        <v>143</v>
      </c>
      <c r="BE1244" s="228">
        <f>IF(N1244="základní",J1244,0)</f>
        <v>0</v>
      </c>
      <c r="BF1244" s="228">
        <f>IF(N1244="snížená",J1244,0)</f>
        <v>0</v>
      </c>
      <c r="BG1244" s="228">
        <f>IF(N1244="zákl. přenesená",J1244,0)</f>
        <v>0</v>
      </c>
      <c r="BH1244" s="228">
        <f>IF(N1244="sníž. přenesená",J1244,0)</f>
        <v>0</v>
      </c>
      <c r="BI1244" s="228">
        <f>IF(N1244="nulová",J1244,0)</f>
        <v>0</v>
      </c>
      <c r="BJ1244" s="24" t="s">
        <v>81</v>
      </c>
      <c r="BK1244" s="228">
        <f>ROUND(I1244*H1244,2)</f>
        <v>0</v>
      </c>
      <c r="BL1244" s="24" t="s">
        <v>230</v>
      </c>
      <c r="BM1244" s="24" t="s">
        <v>1270</v>
      </c>
    </row>
    <row r="1245" s="11" customFormat="1">
      <c r="B1245" s="229"/>
      <c r="C1245" s="230"/>
      <c r="D1245" s="231" t="s">
        <v>152</v>
      </c>
      <c r="E1245" s="232" t="s">
        <v>24</v>
      </c>
      <c r="F1245" s="233" t="s">
        <v>1271</v>
      </c>
      <c r="G1245" s="230"/>
      <c r="H1245" s="232" t="s">
        <v>24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AT1245" s="239" t="s">
        <v>152</v>
      </c>
      <c r="AU1245" s="239" t="s">
        <v>83</v>
      </c>
      <c r="AV1245" s="11" t="s">
        <v>81</v>
      </c>
      <c r="AW1245" s="11" t="s">
        <v>37</v>
      </c>
      <c r="AX1245" s="11" t="s">
        <v>73</v>
      </c>
      <c r="AY1245" s="239" t="s">
        <v>143</v>
      </c>
    </row>
    <row r="1246" s="12" customFormat="1">
      <c r="B1246" s="240"/>
      <c r="C1246" s="241"/>
      <c r="D1246" s="231" t="s">
        <v>152</v>
      </c>
      <c r="E1246" s="242" t="s">
        <v>24</v>
      </c>
      <c r="F1246" s="243" t="s">
        <v>81</v>
      </c>
      <c r="G1246" s="241"/>
      <c r="H1246" s="244">
        <v>1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AT1246" s="250" t="s">
        <v>152</v>
      </c>
      <c r="AU1246" s="250" t="s">
        <v>83</v>
      </c>
      <c r="AV1246" s="12" t="s">
        <v>83</v>
      </c>
      <c r="AW1246" s="12" t="s">
        <v>37</v>
      </c>
      <c r="AX1246" s="12" t="s">
        <v>73</v>
      </c>
      <c r="AY1246" s="250" t="s">
        <v>143</v>
      </c>
    </row>
    <row r="1247" s="13" customFormat="1">
      <c r="B1247" s="251"/>
      <c r="C1247" s="252"/>
      <c r="D1247" s="231" t="s">
        <v>152</v>
      </c>
      <c r="E1247" s="253" t="s">
        <v>24</v>
      </c>
      <c r="F1247" s="254" t="s">
        <v>155</v>
      </c>
      <c r="G1247" s="252"/>
      <c r="H1247" s="255">
        <v>1</v>
      </c>
      <c r="I1247" s="256"/>
      <c r="J1247" s="252"/>
      <c r="K1247" s="252"/>
      <c r="L1247" s="257"/>
      <c r="M1247" s="258"/>
      <c r="N1247" s="259"/>
      <c r="O1247" s="259"/>
      <c r="P1247" s="259"/>
      <c r="Q1247" s="259"/>
      <c r="R1247" s="259"/>
      <c r="S1247" s="259"/>
      <c r="T1247" s="260"/>
      <c r="AT1247" s="261" t="s">
        <v>152</v>
      </c>
      <c r="AU1247" s="261" t="s">
        <v>83</v>
      </c>
      <c r="AV1247" s="13" t="s">
        <v>150</v>
      </c>
      <c r="AW1247" s="13" t="s">
        <v>37</v>
      </c>
      <c r="AX1247" s="13" t="s">
        <v>81</v>
      </c>
      <c r="AY1247" s="261" t="s">
        <v>143</v>
      </c>
    </row>
    <row r="1248" s="1" customFormat="1" ht="25.5" customHeight="1">
      <c r="B1248" s="46"/>
      <c r="C1248" s="217" t="s">
        <v>1272</v>
      </c>
      <c r="D1248" s="217" t="s">
        <v>145</v>
      </c>
      <c r="E1248" s="218" t="s">
        <v>1273</v>
      </c>
      <c r="F1248" s="219" t="s">
        <v>1274</v>
      </c>
      <c r="G1248" s="220" t="s">
        <v>673</v>
      </c>
      <c r="H1248" s="221">
        <v>1</v>
      </c>
      <c r="I1248" s="222"/>
      <c r="J1248" s="223">
        <f>ROUND(I1248*H1248,2)</f>
        <v>0</v>
      </c>
      <c r="K1248" s="219" t="s">
        <v>24</v>
      </c>
      <c r="L1248" s="72"/>
      <c r="M1248" s="224" t="s">
        <v>24</v>
      </c>
      <c r="N1248" s="225" t="s">
        <v>44</v>
      </c>
      <c r="O1248" s="47"/>
      <c r="P1248" s="226">
        <f>O1248*H1248</f>
        <v>0</v>
      </c>
      <c r="Q1248" s="226">
        <v>0.29999999999999999</v>
      </c>
      <c r="R1248" s="226">
        <f>Q1248*H1248</f>
        <v>0.29999999999999999</v>
      </c>
      <c r="S1248" s="226">
        <v>0</v>
      </c>
      <c r="T1248" s="227">
        <f>S1248*H1248</f>
        <v>0</v>
      </c>
      <c r="AR1248" s="24" t="s">
        <v>230</v>
      </c>
      <c r="AT1248" s="24" t="s">
        <v>145</v>
      </c>
      <c r="AU1248" s="24" t="s">
        <v>83</v>
      </c>
      <c r="AY1248" s="24" t="s">
        <v>143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24" t="s">
        <v>81</v>
      </c>
      <c r="BK1248" s="228">
        <f>ROUND(I1248*H1248,2)</f>
        <v>0</v>
      </c>
      <c r="BL1248" s="24" t="s">
        <v>230</v>
      </c>
      <c r="BM1248" s="24" t="s">
        <v>1275</v>
      </c>
    </row>
    <row r="1249" s="11" customFormat="1">
      <c r="B1249" s="229"/>
      <c r="C1249" s="230"/>
      <c r="D1249" s="231" t="s">
        <v>152</v>
      </c>
      <c r="E1249" s="232" t="s">
        <v>24</v>
      </c>
      <c r="F1249" s="233" t="s">
        <v>1276</v>
      </c>
      <c r="G1249" s="230"/>
      <c r="H1249" s="232" t="s">
        <v>24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AT1249" s="239" t="s">
        <v>152</v>
      </c>
      <c r="AU1249" s="239" t="s">
        <v>83</v>
      </c>
      <c r="AV1249" s="11" t="s">
        <v>81</v>
      </c>
      <c r="AW1249" s="11" t="s">
        <v>37</v>
      </c>
      <c r="AX1249" s="11" t="s">
        <v>73</v>
      </c>
      <c r="AY1249" s="239" t="s">
        <v>143</v>
      </c>
    </row>
    <row r="1250" s="12" customFormat="1">
      <c r="B1250" s="240"/>
      <c r="C1250" s="241"/>
      <c r="D1250" s="231" t="s">
        <v>152</v>
      </c>
      <c r="E1250" s="242" t="s">
        <v>24</v>
      </c>
      <c r="F1250" s="243" t="s">
        <v>81</v>
      </c>
      <c r="G1250" s="241"/>
      <c r="H1250" s="244">
        <v>1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AT1250" s="250" t="s">
        <v>152</v>
      </c>
      <c r="AU1250" s="250" t="s">
        <v>83</v>
      </c>
      <c r="AV1250" s="12" t="s">
        <v>83</v>
      </c>
      <c r="AW1250" s="12" t="s">
        <v>37</v>
      </c>
      <c r="AX1250" s="12" t="s">
        <v>73</v>
      </c>
      <c r="AY1250" s="250" t="s">
        <v>143</v>
      </c>
    </row>
    <row r="1251" s="13" customFormat="1">
      <c r="B1251" s="251"/>
      <c r="C1251" s="252"/>
      <c r="D1251" s="231" t="s">
        <v>152</v>
      </c>
      <c r="E1251" s="253" t="s">
        <v>24</v>
      </c>
      <c r="F1251" s="254" t="s">
        <v>155</v>
      </c>
      <c r="G1251" s="252"/>
      <c r="H1251" s="255">
        <v>1</v>
      </c>
      <c r="I1251" s="256"/>
      <c r="J1251" s="252"/>
      <c r="K1251" s="252"/>
      <c r="L1251" s="257"/>
      <c r="M1251" s="258"/>
      <c r="N1251" s="259"/>
      <c r="O1251" s="259"/>
      <c r="P1251" s="259"/>
      <c r="Q1251" s="259"/>
      <c r="R1251" s="259"/>
      <c r="S1251" s="259"/>
      <c r="T1251" s="260"/>
      <c r="AT1251" s="261" t="s">
        <v>152</v>
      </c>
      <c r="AU1251" s="261" t="s">
        <v>83</v>
      </c>
      <c r="AV1251" s="13" t="s">
        <v>150</v>
      </c>
      <c r="AW1251" s="13" t="s">
        <v>37</v>
      </c>
      <c r="AX1251" s="13" t="s">
        <v>81</v>
      </c>
      <c r="AY1251" s="261" t="s">
        <v>143</v>
      </c>
    </row>
    <row r="1252" s="1" customFormat="1" ht="25.5" customHeight="1">
      <c r="B1252" s="46"/>
      <c r="C1252" s="217" t="s">
        <v>1277</v>
      </c>
      <c r="D1252" s="217" t="s">
        <v>145</v>
      </c>
      <c r="E1252" s="218" t="s">
        <v>1278</v>
      </c>
      <c r="F1252" s="219" t="s">
        <v>1279</v>
      </c>
      <c r="G1252" s="220" t="s">
        <v>673</v>
      </c>
      <c r="H1252" s="221">
        <v>1</v>
      </c>
      <c r="I1252" s="222"/>
      <c r="J1252" s="223">
        <f>ROUND(I1252*H1252,2)</f>
        <v>0</v>
      </c>
      <c r="K1252" s="219" t="s">
        <v>24</v>
      </c>
      <c r="L1252" s="72"/>
      <c r="M1252" s="224" t="s">
        <v>24</v>
      </c>
      <c r="N1252" s="225" t="s">
        <v>44</v>
      </c>
      <c r="O1252" s="47"/>
      <c r="P1252" s="226">
        <f>O1252*H1252</f>
        <v>0</v>
      </c>
      <c r="Q1252" s="226">
        <v>0.25</v>
      </c>
      <c r="R1252" s="226">
        <f>Q1252*H1252</f>
        <v>0.25</v>
      </c>
      <c r="S1252" s="226">
        <v>0</v>
      </c>
      <c r="T1252" s="227">
        <f>S1252*H1252</f>
        <v>0</v>
      </c>
      <c r="AR1252" s="24" t="s">
        <v>230</v>
      </c>
      <c r="AT1252" s="24" t="s">
        <v>145</v>
      </c>
      <c r="AU1252" s="24" t="s">
        <v>83</v>
      </c>
      <c r="AY1252" s="24" t="s">
        <v>143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24" t="s">
        <v>81</v>
      </c>
      <c r="BK1252" s="228">
        <f>ROUND(I1252*H1252,2)</f>
        <v>0</v>
      </c>
      <c r="BL1252" s="24" t="s">
        <v>230</v>
      </c>
      <c r="BM1252" s="24" t="s">
        <v>1280</v>
      </c>
    </row>
    <row r="1253" s="11" customFormat="1">
      <c r="B1253" s="229"/>
      <c r="C1253" s="230"/>
      <c r="D1253" s="231" t="s">
        <v>152</v>
      </c>
      <c r="E1253" s="232" t="s">
        <v>24</v>
      </c>
      <c r="F1253" s="233" t="s">
        <v>1281</v>
      </c>
      <c r="G1253" s="230"/>
      <c r="H1253" s="232" t="s">
        <v>24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AT1253" s="239" t="s">
        <v>152</v>
      </c>
      <c r="AU1253" s="239" t="s">
        <v>83</v>
      </c>
      <c r="AV1253" s="11" t="s">
        <v>81</v>
      </c>
      <c r="AW1253" s="11" t="s">
        <v>37</v>
      </c>
      <c r="AX1253" s="11" t="s">
        <v>73</v>
      </c>
      <c r="AY1253" s="239" t="s">
        <v>143</v>
      </c>
    </row>
    <row r="1254" s="12" customFormat="1">
      <c r="B1254" s="240"/>
      <c r="C1254" s="241"/>
      <c r="D1254" s="231" t="s">
        <v>152</v>
      </c>
      <c r="E1254" s="242" t="s">
        <v>24</v>
      </c>
      <c r="F1254" s="243" t="s">
        <v>81</v>
      </c>
      <c r="G1254" s="241"/>
      <c r="H1254" s="244">
        <v>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AT1254" s="250" t="s">
        <v>152</v>
      </c>
      <c r="AU1254" s="250" t="s">
        <v>83</v>
      </c>
      <c r="AV1254" s="12" t="s">
        <v>83</v>
      </c>
      <c r="AW1254" s="12" t="s">
        <v>37</v>
      </c>
      <c r="AX1254" s="12" t="s">
        <v>73</v>
      </c>
      <c r="AY1254" s="250" t="s">
        <v>143</v>
      </c>
    </row>
    <row r="1255" s="13" customFormat="1">
      <c r="B1255" s="251"/>
      <c r="C1255" s="252"/>
      <c r="D1255" s="231" t="s">
        <v>152</v>
      </c>
      <c r="E1255" s="253" t="s">
        <v>24</v>
      </c>
      <c r="F1255" s="254" t="s">
        <v>155</v>
      </c>
      <c r="G1255" s="252"/>
      <c r="H1255" s="255">
        <v>1</v>
      </c>
      <c r="I1255" s="256"/>
      <c r="J1255" s="252"/>
      <c r="K1255" s="252"/>
      <c r="L1255" s="257"/>
      <c r="M1255" s="258"/>
      <c r="N1255" s="259"/>
      <c r="O1255" s="259"/>
      <c r="P1255" s="259"/>
      <c r="Q1255" s="259"/>
      <c r="R1255" s="259"/>
      <c r="S1255" s="259"/>
      <c r="T1255" s="260"/>
      <c r="AT1255" s="261" t="s">
        <v>152</v>
      </c>
      <c r="AU1255" s="261" t="s">
        <v>83</v>
      </c>
      <c r="AV1255" s="13" t="s">
        <v>150</v>
      </c>
      <c r="AW1255" s="13" t="s">
        <v>37</v>
      </c>
      <c r="AX1255" s="13" t="s">
        <v>81</v>
      </c>
      <c r="AY1255" s="261" t="s">
        <v>143</v>
      </c>
    </row>
    <row r="1256" s="10" customFormat="1" ht="29.88" customHeight="1">
      <c r="B1256" s="201"/>
      <c r="C1256" s="202"/>
      <c r="D1256" s="203" t="s">
        <v>72</v>
      </c>
      <c r="E1256" s="215" t="s">
        <v>1282</v>
      </c>
      <c r="F1256" s="215" t="s">
        <v>1283</v>
      </c>
      <c r="G1256" s="202"/>
      <c r="H1256" s="202"/>
      <c r="I1256" s="205"/>
      <c r="J1256" s="216">
        <f>BK1256</f>
        <v>0</v>
      </c>
      <c r="K1256" s="202"/>
      <c r="L1256" s="207"/>
      <c r="M1256" s="208"/>
      <c r="N1256" s="209"/>
      <c r="O1256" s="209"/>
      <c r="P1256" s="210">
        <f>SUM(P1257:P1368)</f>
        <v>0</v>
      </c>
      <c r="Q1256" s="209"/>
      <c r="R1256" s="210">
        <f>SUM(R1257:R1368)</f>
        <v>0</v>
      </c>
      <c r="S1256" s="209"/>
      <c r="T1256" s="211">
        <f>SUM(T1257:T1368)</f>
        <v>0</v>
      </c>
      <c r="AR1256" s="212" t="s">
        <v>83</v>
      </c>
      <c r="AT1256" s="213" t="s">
        <v>72</v>
      </c>
      <c r="AU1256" s="213" t="s">
        <v>81</v>
      </c>
      <c r="AY1256" s="212" t="s">
        <v>143</v>
      </c>
      <c r="BK1256" s="214">
        <f>SUM(BK1257:BK1368)</f>
        <v>0</v>
      </c>
    </row>
    <row r="1257" s="1" customFormat="1" ht="51" customHeight="1">
      <c r="B1257" s="46"/>
      <c r="C1257" s="217" t="s">
        <v>1284</v>
      </c>
      <c r="D1257" s="217" t="s">
        <v>145</v>
      </c>
      <c r="E1257" s="218" t="s">
        <v>1285</v>
      </c>
      <c r="F1257" s="219" t="s">
        <v>1286</v>
      </c>
      <c r="G1257" s="220" t="s">
        <v>174</v>
      </c>
      <c r="H1257" s="221">
        <v>198</v>
      </c>
      <c r="I1257" s="222"/>
      <c r="J1257" s="223">
        <f>ROUND(I1257*H1257,2)</f>
        <v>0</v>
      </c>
      <c r="K1257" s="219" t="s">
        <v>24</v>
      </c>
      <c r="L1257" s="72"/>
      <c r="M1257" s="224" t="s">
        <v>24</v>
      </c>
      <c r="N1257" s="225" t="s">
        <v>44</v>
      </c>
      <c r="O1257" s="47"/>
      <c r="P1257" s="226">
        <f>O1257*H1257</f>
        <v>0</v>
      </c>
      <c r="Q1257" s="226">
        <v>0</v>
      </c>
      <c r="R1257" s="226">
        <f>Q1257*H1257</f>
        <v>0</v>
      </c>
      <c r="S1257" s="226">
        <v>0</v>
      </c>
      <c r="T1257" s="227">
        <f>S1257*H1257</f>
        <v>0</v>
      </c>
      <c r="AR1257" s="24" t="s">
        <v>230</v>
      </c>
      <c r="AT1257" s="24" t="s">
        <v>145</v>
      </c>
      <c r="AU1257" s="24" t="s">
        <v>83</v>
      </c>
      <c r="AY1257" s="24" t="s">
        <v>143</v>
      </c>
      <c r="BE1257" s="228">
        <f>IF(N1257="základní",J1257,0)</f>
        <v>0</v>
      </c>
      <c r="BF1257" s="228">
        <f>IF(N1257="snížená",J1257,0)</f>
        <v>0</v>
      </c>
      <c r="BG1257" s="228">
        <f>IF(N1257="zákl. přenesená",J1257,0)</f>
        <v>0</v>
      </c>
      <c r="BH1257" s="228">
        <f>IF(N1257="sníž. přenesená",J1257,0)</f>
        <v>0</v>
      </c>
      <c r="BI1257" s="228">
        <f>IF(N1257="nulová",J1257,0)</f>
        <v>0</v>
      </c>
      <c r="BJ1257" s="24" t="s">
        <v>81</v>
      </c>
      <c r="BK1257" s="228">
        <f>ROUND(I1257*H1257,2)</f>
        <v>0</v>
      </c>
      <c r="BL1257" s="24" t="s">
        <v>230</v>
      </c>
      <c r="BM1257" s="24" t="s">
        <v>1287</v>
      </c>
    </row>
    <row r="1258" s="1" customFormat="1">
      <c r="B1258" s="46"/>
      <c r="C1258" s="74"/>
      <c r="D1258" s="231" t="s">
        <v>296</v>
      </c>
      <c r="E1258" s="74"/>
      <c r="F1258" s="272" t="s">
        <v>1288</v>
      </c>
      <c r="G1258" s="74"/>
      <c r="H1258" s="74"/>
      <c r="I1258" s="187"/>
      <c r="J1258" s="74"/>
      <c r="K1258" s="74"/>
      <c r="L1258" s="72"/>
      <c r="M1258" s="273"/>
      <c r="N1258" s="47"/>
      <c r="O1258" s="47"/>
      <c r="P1258" s="47"/>
      <c r="Q1258" s="47"/>
      <c r="R1258" s="47"/>
      <c r="S1258" s="47"/>
      <c r="T1258" s="95"/>
      <c r="AT1258" s="24" t="s">
        <v>296</v>
      </c>
      <c r="AU1258" s="24" t="s">
        <v>83</v>
      </c>
    </row>
    <row r="1259" s="11" customFormat="1">
      <c r="B1259" s="229"/>
      <c r="C1259" s="230"/>
      <c r="D1259" s="231" t="s">
        <v>152</v>
      </c>
      <c r="E1259" s="232" t="s">
        <v>24</v>
      </c>
      <c r="F1259" s="233" t="s">
        <v>1289</v>
      </c>
      <c r="G1259" s="230"/>
      <c r="H1259" s="232" t="s">
        <v>24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AT1259" s="239" t="s">
        <v>152</v>
      </c>
      <c r="AU1259" s="239" t="s">
        <v>83</v>
      </c>
      <c r="AV1259" s="11" t="s">
        <v>81</v>
      </c>
      <c r="AW1259" s="11" t="s">
        <v>37</v>
      </c>
      <c r="AX1259" s="11" t="s">
        <v>73</v>
      </c>
      <c r="AY1259" s="239" t="s">
        <v>143</v>
      </c>
    </row>
    <row r="1260" s="12" customFormat="1">
      <c r="B1260" s="240"/>
      <c r="C1260" s="241"/>
      <c r="D1260" s="231" t="s">
        <v>152</v>
      </c>
      <c r="E1260" s="242" t="s">
        <v>24</v>
      </c>
      <c r="F1260" s="243" t="s">
        <v>1290</v>
      </c>
      <c r="G1260" s="241"/>
      <c r="H1260" s="244">
        <v>198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AT1260" s="250" t="s">
        <v>152</v>
      </c>
      <c r="AU1260" s="250" t="s">
        <v>83</v>
      </c>
      <c r="AV1260" s="12" t="s">
        <v>83</v>
      </c>
      <c r="AW1260" s="12" t="s">
        <v>37</v>
      </c>
      <c r="AX1260" s="12" t="s">
        <v>73</v>
      </c>
      <c r="AY1260" s="250" t="s">
        <v>143</v>
      </c>
    </row>
    <row r="1261" s="13" customFormat="1">
      <c r="B1261" s="251"/>
      <c r="C1261" s="252"/>
      <c r="D1261" s="231" t="s">
        <v>152</v>
      </c>
      <c r="E1261" s="253" t="s">
        <v>24</v>
      </c>
      <c r="F1261" s="254" t="s">
        <v>155</v>
      </c>
      <c r="G1261" s="252"/>
      <c r="H1261" s="255">
        <v>198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AT1261" s="261" t="s">
        <v>152</v>
      </c>
      <c r="AU1261" s="261" t="s">
        <v>83</v>
      </c>
      <c r="AV1261" s="13" t="s">
        <v>150</v>
      </c>
      <c r="AW1261" s="13" t="s">
        <v>37</v>
      </c>
      <c r="AX1261" s="13" t="s">
        <v>81</v>
      </c>
      <c r="AY1261" s="261" t="s">
        <v>143</v>
      </c>
    </row>
    <row r="1262" s="1" customFormat="1" ht="25.5" customHeight="1">
      <c r="B1262" s="46"/>
      <c r="C1262" s="217" t="s">
        <v>1291</v>
      </c>
      <c r="D1262" s="217" t="s">
        <v>145</v>
      </c>
      <c r="E1262" s="218" t="s">
        <v>1292</v>
      </c>
      <c r="F1262" s="219" t="s">
        <v>1293</v>
      </c>
      <c r="G1262" s="220" t="s">
        <v>673</v>
      </c>
      <c r="H1262" s="221">
        <v>9</v>
      </c>
      <c r="I1262" s="222"/>
      <c r="J1262" s="223">
        <f>ROUND(I1262*H1262,2)</f>
        <v>0</v>
      </c>
      <c r="K1262" s="219" t="s">
        <v>24</v>
      </c>
      <c r="L1262" s="72"/>
      <c r="M1262" s="224" t="s">
        <v>24</v>
      </c>
      <c r="N1262" s="225" t="s">
        <v>44</v>
      </c>
      <c r="O1262" s="47"/>
      <c r="P1262" s="226">
        <f>O1262*H1262</f>
        <v>0</v>
      </c>
      <c r="Q1262" s="226">
        <v>0</v>
      </c>
      <c r="R1262" s="226">
        <f>Q1262*H1262</f>
        <v>0</v>
      </c>
      <c r="S1262" s="226">
        <v>0</v>
      </c>
      <c r="T1262" s="227">
        <f>S1262*H1262</f>
        <v>0</v>
      </c>
      <c r="AR1262" s="24" t="s">
        <v>230</v>
      </c>
      <c r="AT1262" s="24" t="s">
        <v>145</v>
      </c>
      <c r="AU1262" s="24" t="s">
        <v>83</v>
      </c>
      <c r="AY1262" s="24" t="s">
        <v>143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24" t="s">
        <v>81</v>
      </c>
      <c r="BK1262" s="228">
        <f>ROUND(I1262*H1262,2)</f>
        <v>0</v>
      </c>
      <c r="BL1262" s="24" t="s">
        <v>230</v>
      </c>
      <c r="BM1262" s="24" t="s">
        <v>1294</v>
      </c>
    </row>
    <row r="1263" s="1" customFormat="1">
      <c r="B1263" s="46"/>
      <c r="C1263" s="74"/>
      <c r="D1263" s="231" t="s">
        <v>296</v>
      </c>
      <c r="E1263" s="74"/>
      <c r="F1263" s="272" t="s">
        <v>1288</v>
      </c>
      <c r="G1263" s="74"/>
      <c r="H1263" s="74"/>
      <c r="I1263" s="187"/>
      <c r="J1263" s="74"/>
      <c r="K1263" s="74"/>
      <c r="L1263" s="72"/>
      <c r="M1263" s="273"/>
      <c r="N1263" s="47"/>
      <c r="O1263" s="47"/>
      <c r="P1263" s="47"/>
      <c r="Q1263" s="47"/>
      <c r="R1263" s="47"/>
      <c r="S1263" s="47"/>
      <c r="T1263" s="95"/>
      <c r="AT1263" s="24" t="s">
        <v>296</v>
      </c>
      <c r="AU1263" s="24" t="s">
        <v>83</v>
      </c>
    </row>
    <row r="1264" s="11" customFormat="1">
      <c r="B1264" s="229"/>
      <c r="C1264" s="230"/>
      <c r="D1264" s="231" t="s">
        <v>152</v>
      </c>
      <c r="E1264" s="232" t="s">
        <v>24</v>
      </c>
      <c r="F1264" s="233" t="s">
        <v>1295</v>
      </c>
      <c r="G1264" s="230"/>
      <c r="H1264" s="232" t="s">
        <v>24</v>
      </c>
      <c r="I1264" s="234"/>
      <c r="J1264" s="230"/>
      <c r="K1264" s="230"/>
      <c r="L1264" s="235"/>
      <c r="M1264" s="236"/>
      <c r="N1264" s="237"/>
      <c r="O1264" s="237"/>
      <c r="P1264" s="237"/>
      <c r="Q1264" s="237"/>
      <c r="R1264" s="237"/>
      <c r="S1264" s="237"/>
      <c r="T1264" s="238"/>
      <c r="AT1264" s="239" t="s">
        <v>152</v>
      </c>
      <c r="AU1264" s="239" t="s">
        <v>83</v>
      </c>
      <c r="AV1264" s="11" t="s">
        <v>81</v>
      </c>
      <c r="AW1264" s="11" t="s">
        <v>37</v>
      </c>
      <c r="AX1264" s="11" t="s">
        <v>73</v>
      </c>
      <c r="AY1264" s="239" t="s">
        <v>143</v>
      </c>
    </row>
    <row r="1265" s="12" customFormat="1">
      <c r="B1265" s="240"/>
      <c r="C1265" s="241"/>
      <c r="D1265" s="231" t="s">
        <v>152</v>
      </c>
      <c r="E1265" s="242" t="s">
        <v>24</v>
      </c>
      <c r="F1265" s="243" t="s">
        <v>197</v>
      </c>
      <c r="G1265" s="241"/>
      <c r="H1265" s="244">
        <v>9</v>
      </c>
      <c r="I1265" s="245"/>
      <c r="J1265" s="241"/>
      <c r="K1265" s="241"/>
      <c r="L1265" s="246"/>
      <c r="M1265" s="247"/>
      <c r="N1265" s="248"/>
      <c r="O1265" s="248"/>
      <c r="P1265" s="248"/>
      <c r="Q1265" s="248"/>
      <c r="R1265" s="248"/>
      <c r="S1265" s="248"/>
      <c r="T1265" s="249"/>
      <c r="AT1265" s="250" t="s">
        <v>152</v>
      </c>
      <c r="AU1265" s="250" t="s">
        <v>83</v>
      </c>
      <c r="AV1265" s="12" t="s">
        <v>83</v>
      </c>
      <c r="AW1265" s="12" t="s">
        <v>37</v>
      </c>
      <c r="AX1265" s="12" t="s">
        <v>73</v>
      </c>
      <c r="AY1265" s="250" t="s">
        <v>143</v>
      </c>
    </row>
    <row r="1266" s="13" customFormat="1">
      <c r="B1266" s="251"/>
      <c r="C1266" s="252"/>
      <c r="D1266" s="231" t="s">
        <v>152</v>
      </c>
      <c r="E1266" s="253" t="s">
        <v>24</v>
      </c>
      <c r="F1266" s="254" t="s">
        <v>155</v>
      </c>
      <c r="G1266" s="252"/>
      <c r="H1266" s="255">
        <v>9</v>
      </c>
      <c r="I1266" s="256"/>
      <c r="J1266" s="252"/>
      <c r="K1266" s="252"/>
      <c r="L1266" s="257"/>
      <c r="M1266" s="258"/>
      <c r="N1266" s="259"/>
      <c r="O1266" s="259"/>
      <c r="P1266" s="259"/>
      <c r="Q1266" s="259"/>
      <c r="R1266" s="259"/>
      <c r="S1266" s="259"/>
      <c r="T1266" s="260"/>
      <c r="AT1266" s="261" t="s">
        <v>152</v>
      </c>
      <c r="AU1266" s="261" t="s">
        <v>83</v>
      </c>
      <c r="AV1266" s="13" t="s">
        <v>150</v>
      </c>
      <c r="AW1266" s="13" t="s">
        <v>37</v>
      </c>
      <c r="AX1266" s="13" t="s">
        <v>81</v>
      </c>
      <c r="AY1266" s="261" t="s">
        <v>143</v>
      </c>
    </row>
    <row r="1267" s="1" customFormat="1" ht="25.5" customHeight="1">
      <c r="B1267" s="46"/>
      <c r="C1267" s="217" t="s">
        <v>1296</v>
      </c>
      <c r="D1267" s="217" t="s">
        <v>145</v>
      </c>
      <c r="E1267" s="218" t="s">
        <v>1297</v>
      </c>
      <c r="F1267" s="219" t="s">
        <v>1298</v>
      </c>
      <c r="G1267" s="220" t="s">
        <v>673</v>
      </c>
      <c r="H1267" s="221">
        <v>5</v>
      </c>
      <c r="I1267" s="222"/>
      <c r="J1267" s="223">
        <f>ROUND(I1267*H1267,2)</f>
        <v>0</v>
      </c>
      <c r="K1267" s="219" t="s">
        <v>24</v>
      </c>
      <c r="L1267" s="72"/>
      <c r="M1267" s="224" t="s">
        <v>24</v>
      </c>
      <c r="N1267" s="225" t="s">
        <v>44</v>
      </c>
      <c r="O1267" s="47"/>
      <c r="P1267" s="226">
        <f>O1267*H1267</f>
        <v>0</v>
      </c>
      <c r="Q1267" s="226">
        <v>0</v>
      </c>
      <c r="R1267" s="226">
        <f>Q1267*H1267</f>
        <v>0</v>
      </c>
      <c r="S1267" s="226">
        <v>0</v>
      </c>
      <c r="T1267" s="227">
        <f>S1267*H1267</f>
        <v>0</v>
      </c>
      <c r="AR1267" s="24" t="s">
        <v>230</v>
      </c>
      <c r="AT1267" s="24" t="s">
        <v>145</v>
      </c>
      <c r="AU1267" s="24" t="s">
        <v>83</v>
      </c>
      <c r="AY1267" s="24" t="s">
        <v>143</v>
      </c>
      <c r="BE1267" s="228">
        <f>IF(N1267="základní",J1267,0)</f>
        <v>0</v>
      </c>
      <c r="BF1267" s="228">
        <f>IF(N1267="snížená",J1267,0)</f>
        <v>0</v>
      </c>
      <c r="BG1267" s="228">
        <f>IF(N1267="zákl. přenesená",J1267,0)</f>
        <v>0</v>
      </c>
      <c r="BH1267" s="228">
        <f>IF(N1267="sníž. přenesená",J1267,0)</f>
        <v>0</v>
      </c>
      <c r="BI1267" s="228">
        <f>IF(N1267="nulová",J1267,0)</f>
        <v>0</v>
      </c>
      <c r="BJ1267" s="24" t="s">
        <v>81</v>
      </c>
      <c r="BK1267" s="228">
        <f>ROUND(I1267*H1267,2)</f>
        <v>0</v>
      </c>
      <c r="BL1267" s="24" t="s">
        <v>230</v>
      </c>
      <c r="BM1267" s="24" t="s">
        <v>1299</v>
      </c>
    </row>
    <row r="1268" s="1" customFormat="1">
      <c r="B1268" s="46"/>
      <c r="C1268" s="74"/>
      <c r="D1268" s="231" t="s">
        <v>296</v>
      </c>
      <c r="E1268" s="74"/>
      <c r="F1268" s="272" t="s">
        <v>1288</v>
      </c>
      <c r="G1268" s="74"/>
      <c r="H1268" s="74"/>
      <c r="I1268" s="187"/>
      <c r="J1268" s="74"/>
      <c r="K1268" s="74"/>
      <c r="L1268" s="72"/>
      <c r="M1268" s="273"/>
      <c r="N1268" s="47"/>
      <c r="O1268" s="47"/>
      <c r="P1268" s="47"/>
      <c r="Q1268" s="47"/>
      <c r="R1268" s="47"/>
      <c r="S1268" s="47"/>
      <c r="T1268" s="95"/>
      <c r="AT1268" s="24" t="s">
        <v>296</v>
      </c>
      <c r="AU1268" s="24" t="s">
        <v>83</v>
      </c>
    </row>
    <row r="1269" s="11" customFormat="1">
      <c r="B1269" s="229"/>
      <c r="C1269" s="230"/>
      <c r="D1269" s="231" t="s">
        <v>152</v>
      </c>
      <c r="E1269" s="232" t="s">
        <v>24</v>
      </c>
      <c r="F1269" s="233" t="s">
        <v>1300</v>
      </c>
      <c r="G1269" s="230"/>
      <c r="H1269" s="232" t="s">
        <v>24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AT1269" s="239" t="s">
        <v>152</v>
      </c>
      <c r="AU1269" s="239" t="s">
        <v>83</v>
      </c>
      <c r="AV1269" s="11" t="s">
        <v>81</v>
      </c>
      <c r="AW1269" s="11" t="s">
        <v>37</v>
      </c>
      <c r="AX1269" s="11" t="s">
        <v>73</v>
      </c>
      <c r="AY1269" s="239" t="s">
        <v>143</v>
      </c>
    </row>
    <row r="1270" s="12" customFormat="1">
      <c r="B1270" s="240"/>
      <c r="C1270" s="241"/>
      <c r="D1270" s="231" t="s">
        <v>152</v>
      </c>
      <c r="E1270" s="242" t="s">
        <v>24</v>
      </c>
      <c r="F1270" s="243" t="s">
        <v>171</v>
      </c>
      <c r="G1270" s="241"/>
      <c r="H1270" s="244">
        <v>5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AT1270" s="250" t="s">
        <v>152</v>
      </c>
      <c r="AU1270" s="250" t="s">
        <v>83</v>
      </c>
      <c r="AV1270" s="12" t="s">
        <v>83</v>
      </c>
      <c r="AW1270" s="12" t="s">
        <v>37</v>
      </c>
      <c r="AX1270" s="12" t="s">
        <v>73</v>
      </c>
      <c r="AY1270" s="250" t="s">
        <v>143</v>
      </c>
    </row>
    <row r="1271" s="13" customFormat="1">
      <c r="B1271" s="251"/>
      <c r="C1271" s="252"/>
      <c r="D1271" s="231" t="s">
        <v>152</v>
      </c>
      <c r="E1271" s="253" t="s">
        <v>24</v>
      </c>
      <c r="F1271" s="254" t="s">
        <v>155</v>
      </c>
      <c r="G1271" s="252"/>
      <c r="H1271" s="255">
        <v>5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AT1271" s="261" t="s">
        <v>152</v>
      </c>
      <c r="AU1271" s="261" t="s">
        <v>83</v>
      </c>
      <c r="AV1271" s="13" t="s">
        <v>150</v>
      </c>
      <c r="AW1271" s="13" t="s">
        <v>37</v>
      </c>
      <c r="AX1271" s="13" t="s">
        <v>81</v>
      </c>
      <c r="AY1271" s="261" t="s">
        <v>143</v>
      </c>
    </row>
    <row r="1272" s="1" customFormat="1" ht="25.5" customHeight="1">
      <c r="B1272" s="46"/>
      <c r="C1272" s="217" t="s">
        <v>1301</v>
      </c>
      <c r="D1272" s="217" t="s">
        <v>145</v>
      </c>
      <c r="E1272" s="218" t="s">
        <v>1302</v>
      </c>
      <c r="F1272" s="219" t="s">
        <v>1303</v>
      </c>
      <c r="G1272" s="220" t="s">
        <v>673</v>
      </c>
      <c r="H1272" s="221">
        <v>13</v>
      </c>
      <c r="I1272" s="222"/>
      <c r="J1272" s="223">
        <f>ROUND(I1272*H1272,2)</f>
        <v>0</v>
      </c>
      <c r="K1272" s="219" t="s">
        <v>24</v>
      </c>
      <c r="L1272" s="72"/>
      <c r="M1272" s="224" t="s">
        <v>24</v>
      </c>
      <c r="N1272" s="225" t="s">
        <v>44</v>
      </c>
      <c r="O1272" s="47"/>
      <c r="P1272" s="226">
        <f>O1272*H1272</f>
        <v>0</v>
      </c>
      <c r="Q1272" s="226">
        <v>0</v>
      </c>
      <c r="R1272" s="226">
        <f>Q1272*H1272</f>
        <v>0</v>
      </c>
      <c r="S1272" s="226">
        <v>0</v>
      </c>
      <c r="T1272" s="227">
        <f>S1272*H1272</f>
        <v>0</v>
      </c>
      <c r="AR1272" s="24" t="s">
        <v>230</v>
      </c>
      <c r="AT1272" s="24" t="s">
        <v>145</v>
      </c>
      <c r="AU1272" s="24" t="s">
        <v>83</v>
      </c>
      <c r="AY1272" s="24" t="s">
        <v>143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24" t="s">
        <v>81</v>
      </c>
      <c r="BK1272" s="228">
        <f>ROUND(I1272*H1272,2)</f>
        <v>0</v>
      </c>
      <c r="BL1272" s="24" t="s">
        <v>230</v>
      </c>
      <c r="BM1272" s="24" t="s">
        <v>1304</v>
      </c>
    </row>
    <row r="1273" s="11" customFormat="1">
      <c r="B1273" s="229"/>
      <c r="C1273" s="230"/>
      <c r="D1273" s="231" t="s">
        <v>152</v>
      </c>
      <c r="E1273" s="232" t="s">
        <v>24</v>
      </c>
      <c r="F1273" s="233" t="s">
        <v>1305</v>
      </c>
      <c r="G1273" s="230"/>
      <c r="H1273" s="232" t="s">
        <v>24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AT1273" s="239" t="s">
        <v>152</v>
      </c>
      <c r="AU1273" s="239" t="s">
        <v>83</v>
      </c>
      <c r="AV1273" s="11" t="s">
        <v>81</v>
      </c>
      <c r="AW1273" s="11" t="s">
        <v>37</v>
      </c>
      <c r="AX1273" s="11" t="s">
        <v>73</v>
      </c>
      <c r="AY1273" s="239" t="s">
        <v>143</v>
      </c>
    </row>
    <row r="1274" s="12" customFormat="1">
      <c r="B1274" s="240"/>
      <c r="C1274" s="241"/>
      <c r="D1274" s="231" t="s">
        <v>152</v>
      </c>
      <c r="E1274" s="242" t="s">
        <v>24</v>
      </c>
      <c r="F1274" s="243" t="s">
        <v>215</v>
      </c>
      <c r="G1274" s="241"/>
      <c r="H1274" s="244">
        <v>13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AT1274" s="250" t="s">
        <v>152</v>
      </c>
      <c r="AU1274" s="250" t="s">
        <v>83</v>
      </c>
      <c r="AV1274" s="12" t="s">
        <v>83</v>
      </c>
      <c r="AW1274" s="12" t="s">
        <v>37</v>
      </c>
      <c r="AX1274" s="12" t="s">
        <v>73</v>
      </c>
      <c r="AY1274" s="250" t="s">
        <v>143</v>
      </c>
    </row>
    <row r="1275" s="13" customFormat="1">
      <c r="B1275" s="251"/>
      <c r="C1275" s="252"/>
      <c r="D1275" s="231" t="s">
        <v>152</v>
      </c>
      <c r="E1275" s="253" t="s">
        <v>24</v>
      </c>
      <c r="F1275" s="254" t="s">
        <v>155</v>
      </c>
      <c r="G1275" s="252"/>
      <c r="H1275" s="255">
        <v>13</v>
      </c>
      <c r="I1275" s="256"/>
      <c r="J1275" s="252"/>
      <c r="K1275" s="252"/>
      <c r="L1275" s="257"/>
      <c r="M1275" s="258"/>
      <c r="N1275" s="259"/>
      <c r="O1275" s="259"/>
      <c r="P1275" s="259"/>
      <c r="Q1275" s="259"/>
      <c r="R1275" s="259"/>
      <c r="S1275" s="259"/>
      <c r="T1275" s="260"/>
      <c r="AT1275" s="261" t="s">
        <v>152</v>
      </c>
      <c r="AU1275" s="261" t="s">
        <v>83</v>
      </c>
      <c r="AV1275" s="13" t="s">
        <v>150</v>
      </c>
      <c r="AW1275" s="13" t="s">
        <v>37</v>
      </c>
      <c r="AX1275" s="13" t="s">
        <v>81</v>
      </c>
      <c r="AY1275" s="261" t="s">
        <v>143</v>
      </c>
    </row>
    <row r="1276" s="1" customFormat="1" ht="25.5" customHeight="1">
      <c r="B1276" s="46"/>
      <c r="C1276" s="217" t="s">
        <v>1306</v>
      </c>
      <c r="D1276" s="217" t="s">
        <v>145</v>
      </c>
      <c r="E1276" s="218" t="s">
        <v>1307</v>
      </c>
      <c r="F1276" s="219" t="s">
        <v>1308</v>
      </c>
      <c r="G1276" s="220" t="s">
        <v>673</v>
      </c>
      <c r="H1276" s="221">
        <v>3</v>
      </c>
      <c r="I1276" s="222"/>
      <c r="J1276" s="223">
        <f>ROUND(I1276*H1276,2)</f>
        <v>0</v>
      </c>
      <c r="K1276" s="219" t="s">
        <v>24</v>
      </c>
      <c r="L1276" s="72"/>
      <c r="M1276" s="224" t="s">
        <v>24</v>
      </c>
      <c r="N1276" s="225" t="s">
        <v>44</v>
      </c>
      <c r="O1276" s="47"/>
      <c r="P1276" s="226">
        <f>O1276*H1276</f>
        <v>0</v>
      </c>
      <c r="Q1276" s="226">
        <v>0</v>
      </c>
      <c r="R1276" s="226">
        <f>Q1276*H1276</f>
        <v>0</v>
      </c>
      <c r="S1276" s="226">
        <v>0</v>
      </c>
      <c r="T1276" s="227">
        <f>S1276*H1276</f>
        <v>0</v>
      </c>
      <c r="AR1276" s="24" t="s">
        <v>230</v>
      </c>
      <c r="AT1276" s="24" t="s">
        <v>145</v>
      </c>
      <c r="AU1276" s="24" t="s">
        <v>83</v>
      </c>
      <c r="AY1276" s="24" t="s">
        <v>143</v>
      </c>
      <c r="BE1276" s="228">
        <f>IF(N1276="základní",J1276,0)</f>
        <v>0</v>
      </c>
      <c r="BF1276" s="228">
        <f>IF(N1276="snížená",J1276,0)</f>
        <v>0</v>
      </c>
      <c r="BG1276" s="228">
        <f>IF(N1276="zákl. přenesená",J1276,0)</f>
        <v>0</v>
      </c>
      <c r="BH1276" s="228">
        <f>IF(N1276="sníž. přenesená",J1276,0)</f>
        <v>0</v>
      </c>
      <c r="BI1276" s="228">
        <f>IF(N1276="nulová",J1276,0)</f>
        <v>0</v>
      </c>
      <c r="BJ1276" s="24" t="s">
        <v>81</v>
      </c>
      <c r="BK1276" s="228">
        <f>ROUND(I1276*H1276,2)</f>
        <v>0</v>
      </c>
      <c r="BL1276" s="24" t="s">
        <v>230</v>
      </c>
      <c r="BM1276" s="24" t="s">
        <v>1309</v>
      </c>
    </row>
    <row r="1277" s="1" customFormat="1">
      <c r="B1277" s="46"/>
      <c r="C1277" s="74"/>
      <c r="D1277" s="231" t="s">
        <v>296</v>
      </c>
      <c r="E1277" s="74"/>
      <c r="F1277" s="272" t="s">
        <v>1288</v>
      </c>
      <c r="G1277" s="74"/>
      <c r="H1277" s="74"/>
      <c r="I1277" s="187"/>
      <c r="J1277" s="74"/>
      <c r="K1277" s="74"/>
      <c r="L1277" s="72"/>
      <c r="M1277" s="273"/>
      <c r="N1277" s="47"/>
      <c r="O1277" s="47"/>
      <c r="P1277" s="47"/>
      <c r="Q1277" s="47"/>
      <c r="R1277" s="47"/>
      <c r="S1277" s="47"/>
      <c r="T1277" s="95"/>
      <c r="AT1277" s="24" t="s">
        <v>296</v>
      </c>
      <c r="AU1277" s="24" t="s">
        <v>83</v>
      </c>
    </row>
    <row r="1278" s="11" customFormat="1">
      <c r="B1278" s="229"/>
      <c r="C1278" s="230"/>
      <c r="D1278" s="231" t="s">
        <v>152</v>
      </c>
      <c r="E1278" s="232" t="s">
        <v>24</v>
      </c>
      <c r="F1278" s="233" t="s">
        <v>1310</v>
      </c>
      <c r="G1278" s="230"/>
      <c r="H1278" s="232" t="s">
        <v>24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AT1278" s="239" t="s">
        <v>152</v>
      </c>
      <c r="AU1278" s="239" t="s">
        <v>83</v>
      </c>
      <c r="AV1278" s="11" t="s">
        <v>81</v>
      </c>
      <c r="AW1278" s="11" t="s">
        <v>37</v>
      </c>
      <c r="AX1278" s="11" t="s">
        <v>73</v>
      </c>
      <c r="AY1278" s="239" t="s">
        <v>143</v>
      </c>
    </row>
    <row r="1279" s="12" customFormat="1">
      <c r="B1279" s="240"/>
      <c r="C1279" s="241"/>
      <c r="D1279" s="231" t="s">
        <v>152</v>
      </c>
      <c r="E1279" s="242" t="s">
        <v>24</v>
      </c>
      <c r="F1279" s="243" t="s">
        <v>160</v>
      </c>
      <c r="G1279" s="241"/>
      <c r="H1279" s="244">
        <v>3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AT1279" s="250" t="s">
        <v>152</v>
      </c>
      <c r="AU1279" s="250" t="s">
        <v>83</v>
      </c>
      <c r="AV1279" s="12" t="s">
        <v>83</v>
      </c>
      <c r="AW1279" s="12" t="s">
        <v>37</v>
      </c>
      <c r="AX1279" s="12" t="s">
        <v>73</v>
      </c>
      <c r="AY1279" s="250" t="s">
        <v>143</v>
      </c>
    </row>
    <row r="1280" s="13" customFormat="1">
      <c r="B1280" s="251"/>
      <c r="C1280" s="252"/>
      <c r="D1280" s="231" t="s">
        <v>152</v>
      </c>
      <c r="E1280" s="253" t="s">
        <v>24</v>
      </c>
      <c r="F1280" s="254" t="s">
        <v>155</v>
      </c>
      <c r="G1280" s="252"/>
      <c r="H1280" s="255">
        <v>3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AT1280" s="261" t="s">
        <v>152</v>
      </c>
      <c r="AU1280" s="261" t="s">
        <v>83</v>
      </c>
      <c r="AV1280" s="13" t="s">
        <v>150</v>
      </c>
      <c r="AW1280" s="13" t="s">
        <v>37</v>
      </c>
      <c r="AX1280" s="13" t="s">
        <v>81</v>
      </c>
      <c r="AY1280" s="261" t="s">
        <v>143</v>
      </c>
    </row>
    <row r="1281" s="1" customFormat="1" ht="25.5" customHeight="1">
      <c r="B1281" s="46"/>
      <c r="C1281" s="217" t="s">
        <v>1311</v>
      </c>
      <c r="D1281" s="217" t="s">
        <v>145</v>
      </c>
      <c r="E1281" s="218" t="s">
        <v>1312</v>
      </c>
      <c r="F1281" s="219" t="s">
        <v>1313</v>
      </c>
      <c r="G1281" s="220" t="s">
        <v>673</v>
      </c>
      <c r="H1281" s="221">
        <v>4</v>
      </c>
      <c r="I1281" s="222"/>
      <c r="J1281" s="223">
        <f>ROUND(I1281*H1281,2)</f>
        <v>0</v>
      </c>
      <c r="K1281" s="219" t="s">
        <v>24</v>
      </c>
      <c r="L1281" s="72"/>
      <c r="M1281" s="224" t="s">
        <v>24</v>
      </c>
      <c r="N1281" s="225" t="s">
        <v>44</v>
      </c>
      <c r="O1281" s="47"/>
      <c r="P1281" s="226">
        <f>O1281*H1281</f>
        <v>0</v>
      </c>
      <c r="Q1281" s="226">
        <v>0</v>
      </c>
      <c r="R1281" s="226">
        <f>Q1281*H1281</f>
        <v>0</v>
      </c>
      <c r="S1281" s="226">
        <v>0</v>
      </c>
      <c r="T1281" s="227">
        <f>S1281*H1281</f>
        <v>0</v>
      </c>
      <c r="AR1281" s="24" t="s">
        <v>230</v>
      </c>
      <c r="AT1281" s="24" t="s">
        <v>145</v>
      </c>
      <c r="AU1281" s="24" t="s">
        <v>83</v>
      </c>
      <c r="AY1281" s="24" t="s">
        <v>143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24" t="s">
        <v>81</v>
      </c>
      <c r="BK1281" s="228">
        <f>ROUND(I1281*H1281,2)</f>
        <v>0</v>
      </c>
      <c r="BL1281" s="24" t="s">
        <v>230</v>
      </c>
      <c r="BM1281" s="24" t="s">
        <v>1314</v>
      </c>
    </row>
    <row r="1282" s="1" customFormat="1">
      <c r="B1282" s="46"/>
      <c r="C1282" s="74"/>
      <c r="D1282" s="231" t="s">
        <v>296</v>
      </c>
      <c r="E1282" s="74"/>
      <c r="F1282" s="272" t="s">
        <v>1288</v>
      </c>
      <c r="G1282" s="74"/>
      <c r="H1282" s="74"/>
      <c r="I1282" s="187"/>
      <c r="J1282" s="74"/>
      <c r="K1282" s="74"/>
      <c r="L1282" s="72"/>
      <c r="M1282" s="273"/>
      <c r="N1282" s="47"/>
      <c r="O1282" s="47"/>
      <c r="P1282" s="47"/>
      <c r="Q1282" s="47"/>
      <c r="R1282" s="47"/>
      <c r="S1282" s="47"/>
      <c r="T1282" s="95"/>
      <c r="AT1282" s="24" t="s">
        <v>296</v>
      </c>
      <c r="AU1282" s="24" t="s">
        <v>83</v>
      </c>
    </row>
    <row r="1283" s="11" customFormat="1">
      <c r="B1283" s="229"/>
      <c r="C1283" s="230"/>
      <c r="D1283" s="231" t="s">
        <v>152</v>
      </c>
      <c r="E1283" s="232" t="s">
        <v>24</v>
      </c>
      <c r="F1283" s="233" t="s">
        <v>1315</v>
      </c>
      <c r="G1283" s="230"/>
      <c r="H1283" s="232" t="s">
        <v>24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AT1283" s="239" t="s">
        <v>152</v>
      </c>
      <c r="AU1283" s="239" t="s">
        <v>83</v>
      </c>
      <c r="AV1283" s="11" t="s">
        <v>81</v>
      </c>
      <c r="AW1283" s="11" t="s">
        <v>37</v>
      </c>
      <c r="AX1283" s="11" t="s">
        <v>73</v>
      </c>
      <c r="AY1283" s="239" t="s">
        <v>143</v>
      </c>
    </row>
    <row r="1284" s="12" customFormat="1">
      <c r="B1284" s="240"/>
      <c r="C1284" s="241"/>
      <c r="D1284" s="231" t="s">
        <v>152</v>
      </c>
      <c r="E1284" s="242" t="s">
        <v>24</v>
      </c>
      <c r="F1284" s="243" t="s">
        <v>150</v>
      </c>
      <c r="G1284" s="241"/>
      <c r="H1284" s="244">
        <v>4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AT1284" s="250" t="s">
        <v>152</v>
      </c>
      <c r="AU1284" s="250" t="s">
        <v>83</v>
      </c>
      <c r="AV1284" s="12" t="s">
        <v>83</v>
      </c>
      <c r="AW1284" s="12" t="s">
        <v>37</v>
      </c>
      <c r="AX1284" s="12" t="s">
        <v>73</v>
      </c>
      <c r="AY1284" s="250" t="s">
        <v>143</v>
      </c>
    </row>
    <row r="1285" s="13" customFormat="1">
      <c r="B1285" s="251"/>
      <c r="C1285" s="252"/>
      <c r="D1285" s="231" t="s">
        <v>152</v>
      </c>
      <c r="E1285" s="253" t="s">
        <v>24</v>
      </c>
      <c r="F1285" s="254" t="s">
        <v>155</v>
      </c>
      <c r="G1285" s="252"/>
      <c r="H1285" s="255">
        <v>4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AT1285" s="261" t="s">
        <v>152</v>
      </c>
      <c r="AU1285" s="261" t="s">
        <v>83</v>
      </c>
      <c r="AV1285" s="13" t="s">
        <v>150</v>
      </c>
      <c r="AW1285" s="13" t="s">
        <v>37</v>
      </c>
      <c r="AX1285" s="13" t="s">
        <v>81</v>
      </c>
      <c r="AY1285" s="261" t="s">
        <v>143</v>
      </c>
    </row>
    <row r="1286" s="1" customFormat="1" ht="25.5" customHeight="1">
      <c r="B1286" s="46"/>
      <c r="C1286" s="217" t="s">
        <v>1316</v>
      </c>
      <c r="D1286" s="217" t="s">
        <v>145</v>
      </c>
      <c r="E1286" s="218" t="s">
        <v>1317</v>
      </c>
      <c r="F1286" s="219" t="s">
        <v>1318</v>
      </c>
      <c r="G1286" s="220" t="s">
        <v>673</v>
      </c>
      <c r="H1286" s="221">
        <v>1</v>
      </c>
      <c r="I1286" s="222"/>
      <c r="J1286" s="223">
        <f>ROUND(I1286*H1286,2)</f>
        <v>0</v>
      </c>
      <c r="K1286" s="219" t="s">
        <v>24</v>
      </c>
      <c r="L1286" s="72"/>
      <c r="M1286" s="224" t="s">
        <v>24</v>
      </c>
      <c r="N1286" s="225" t="s">
        <v>44</v>
      </c>
      <c r="O1286" s="47"/>
      <c r="P1286" s="226">
        <f>O1286*H1286</f>
        <v>0</v>
      </c>
      <c r="Q1286" s="226">
        <v>0</v>
      </c>
      <c r="R1286" s="226">
        <f>Q1286*H1286</f>
        <v>0</v>
      </c>
      <c r="S1286" s="226">
        <v>0</v>
      </c>
      <c r="T1286" s="227">
        <f>S1286*H1286</f>
        <v>0</v>
      </c>
      <c r="AR1286" s="24" t="s">
        <v>230</v>
      </c>
      <c r="AT1286" s="24" t="s">
        <v>145</v>
      </c>
      <c r="AU1286" s="24" t="s">
        <v>83</v>
      </c>
      <c r="AY1286" s="24" t="s">
        <v>143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24" t="s">
        <v>81</v>
      </c>
      <c r="BK1286" s="228">
        <f>ROUND(I1286*H1286,2)</f>
        <v>0</v>
      </c>
      <c r="BL1286" s="24" t="s">
        <v>230</v>
      </c>
      <c r="BM1286" s="24" t="s">
        <v>1319</v>
      </c>
    </row>
    <row r="1287" s="1" customFormat="1">
      <c r="B1287" s="46"/>
      <c r="C1287" s="74"/>
      <c r="D1287" s="231" t="s">
        <v>296</v>
      </c>
      <c r="E1287" s="74"/>
      <c r="F1287" s="272" t="s">
        <v>1288</v>
      </c>
      <c r="G1287" s="74"/>
      <c r="H1287" s="74"/>
      <c r="I1287" s="187"/>
      <c r="J1287" s="74"/>
      <c r="K1287" s="74"/>
      <c r="L1287" s="72"/>
      <c r="M1287" s="273"/>
      <c r="N1287" s="47"/>
      <c r="O1287" s="47"/>
      <c r="P1287" s="47"/>
      <c r="Q1287" s="47"/>
      <c r="R1287" s="47"/>
      <c r="S1287" s="47"/>
      <c r="T1287" s="95"/>
      <c r="AT1287" s="24" t="s">
        <v>296</v>
      </c>
      <c r="AU1287" s="24" t="s">
        <v>83</v>
      </c>
    </row>
    <row r="1288" s="11" customFormat="1">
      <c r="B1288" s="229"/>
      <c r="C1288" s="230"/>
      <c r="D1288" s="231" t="s">
        <v>152</v>
      </c>
      <c r="E1288" s="232" t="s">
        <v>24</v>
      </c>
      <c r="F1288" s="233" t="s">
        <v>1320</v>
      </c>
      <c r="G1288" s="230"/>
      <c r="H1288" s="232" t="s">
        <v>24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AT1288" s="239" t="s">
        <v>152</v>
      </c>
      <c r="AU1288" s="239" t="s">
        <v>83</v>
      </c>
      <c r="AV1288" s="11" t="s">
        <v>81</v>
      </c>
      <c r="AW1288" s="11" t="s">
        <v>37</v>
      </c>
      <c r="AX1288" s="11" t="s">
        <v>73</v>
      </c>
      <c r="AY1288" s="239" t="s">
        <v>143</v>
      </c>
    </row>
    <row r="1289" s="12" customFormat="1">
      <c r="B1289" s="240"/>
      <c r="C1289" s="241"/>
      <c r="D1289" s="231" t="s">
        <v>152</v>
      </c>
      <c r="E1289" s="242" t="s">
        <v>24</v>
      </c>
      <c r="F1289" s="243" t="s">
        <v>81</v>
      </c>
      <c r="G1289" s="241"/>
      <c r="H1289" s="244">
        <v>1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AT1289" s="250" t="s">
        <v>152</v>
      </c>
      <c r="AU1289" s="250" t="s">
        <v>83</v>
      </c>
      <c r="AV1289" s="12" t="s">
        <v>83</v>
      </c>
      <c r="AW1289" s="12" t="s">
        <v>37</v>
      </c>
      <c r="AX1289" s="12" t="s">
        <v>73</v>
      </c>
      <c r="AY1289" s="250" t="s">
        <v>143</v>
      </c>
    </row>
    <row r="1290" s="13" customFormat="1">
      <c r="B1290" s="251"/>
      <c r="C1290" s="252"/>
      <c r="D1290" s="231" t="s">
        <v>152</v>
      </c>
      <c r="E1290" s="253" t="s">
        <v>24</v>
      </c>
      <c r="F1290" s="254" t="s">
        <v>155</v>
      </c>
      <c r="G1290" s="252"/>
      <c r="H1290" s="255">
        <v>1</v>
      </c>
      <c r="I1290" s="256"/>
      <c r="J1290" s="252"/>
      <c r="K1290" s="252"/>
      <c r="L1290" s="257"/>
      <c r="M1290" s="258"/>
      <c r="N1290" s="259"/>
      <c r="O1290" s="259"/>
      <c r="P1290" s="259"/>
      <c r="Q1290" s="259"/>
      <c r="R1290" s="259"/>
      <c r="S1290" s="259"/>
      <c r="T1290" s="260"/>
      <c r="AT1290" s="261" t="s">
        <v>152</v>
      </c>
      <c r="AU1290" s="261" t="s">
        <v>83</v>
      </c>
      <c r="AV1290" s="13" t="s">
        <v>150</v>
      </c>
      <c r="AW1290" s="13" t="s">
        <v>37</v>
      </c>
      <c r="AX1290" s="13" t="s">
        <v>81</v>
      </c>
      <c r="AY1290" s="261" t="s">
        <v>143</v>
      </c>
    </row>
    <row r="1291" s="1" customFormat="1" ht="25.5" customHeight="1">
      <c r="B1291" s="46"/>
      <c r="C1291" s="217" t="s">
        <v>1321</v>
      </c>
      <c r="D1291" s="217" t="s">
        <v>145</v>
      </c>
      <c r="E1291" s="218" t="s">
        <v>1322</v>
      </c>
      <c r="F1291" s="219" t="s">
        <v>1323</v>
      </c>
      <c r="G1291" s="220" t="s">
        <v>673</v>
      </c>
      <c r="H1291" s="221">
        <v>2</v>
      </c>
      <c r="I1291" s="222"/>
      <c r="J1291" s="223">
        <f>ROUND(I1291*H1291,2)</f>
        <v>0</v>
      </c>
      <c r="K1291" s="219" t="s">
        <v>24</v>
      </c>
      <c r="L1291" s="72"/>
      <c r="M1291" s="224" t="s">
        <v>24</v>
      </c>
      <c r="N1291" s="225" t="s">
        <v>44</v>
      </c>
      <c r="O1291" s="47"/>
      <c r="P1291" s="226">
        <f>O1291*H1291</f>
        <v>0</v>
      </c>
      <c r="Q1291" s="226">
        <v>0</v>
      </c>
      <c r="R1291" s="226">
        <f>Q1291*H1291</f>
        <v>0</v>
      </c>
      <c r="S1291" s="226">
        <v>0</v>
      </c>
      <c r="T1291" s="227">
        <f>S1291*H1291</f>
        <v>0</v>
      </c>
      <c r="AR1291" s="24" t="s">
        <v>230</v>
      </c>
      <c r="AT1291" s="24" t="s">
        <v>145</v>
      </c>
      <c r="AU1291" s="24" t="s">
        <v>83</v>
      </c>
      <c r="AY1291" s="24" t="s">
        <v>143</v>
      </c>
      <c r="BE1291" s="228">
        <f>IF(N1291="základní",J1291,0)</f>
        <v>0</v>
      </c>
      <c r="BF1291" s="228">
        <f>IF(N1291="snížená",J1291,0)</f>
        <v>0</v>
      </c>
      <c r="BG1291" s="228">
        <f>IF(N1291="zákl. přenesená",J1291,0)</f>
        <v>0</v>
      </c>
      <c r="BH1291" s="228">
        <f>IF(N1291="sníž. přenesená",J1291,0)</f>
        <v>0</v>
      </c>
      <c r="BI1291" s="228">
        <f>IF(N1291="nulová",J1291,0)</f>
        <v>0</v>
      </c>
      <c r="BJ1291" s="24" t="s">
        <v>81</v>
      </c>
      <c r="BK1291" s="228">
        <f>ROUND(I1291*H1291,2)</f>
        <v>0</v>
      </c>
      <c r="BL1291" s="24" t="s">
        <v>230</v>
      </c>
      <c r="BM1291" s="24" t="s">
        <v>1324</v>
      </c>
    </row>
    <row r="1292" s="1" customFormat="1">
      <c r="B1292" s="46"/>
      <c r="C1292" s="74"/>
      <c r="D1292" s="231" t="s">
        <v>296</v>
      </c>
      <c r="E1292" s="74"/>
      <c r="F1292" s="272" t="s">
        <v>1288</v>
      </c>
      <c r="G1292" s="74"/>
      <c r="H1292" s="74"/>
      <c r="I1292" s="187"/>
      <c r="J1292" s="74"/>
      <c r="K1292" s="74"/>
      <c r="L1292" s="72"/>
      <c r="M1292" s="273"/>
      <c r="N1292" s="47"/>
      <c r="O1292" s="47"/>
      <c r="P1292" s="47"/>
      <c r="Q1292" s="47"/>
      <c r="R1292" s="47"/>
      <c r="S1292" s="47"/>
      <c r="T1292" s="95"/>
      <c r="AT1292" s="24" t="s">
        <v>296</v>
      </c>
      <c r="AU1292" s="24" t="s">
        <v>83</v>
      </c>
    </row>
    <row r="1293" s="11" customFormat="1">
      <c r="B1293" s="229"/>
      <c r="C1293" s="230"/>
      <c r="D1293" s="231" t="s">
        <v>152</v>
      </c>
      <c r="E1293" s="232" t="s">
        <v>24</v>
      </c>
      <c r="F1293" s="233" t="s">
        <v>1325</v>
      </c>
      <c r="G1293" s="230"/>
      <c r="H1293" s="232" t="s">
        <v>24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AT1293" s="239" t="s">
        <v>152</v>
      </c>
      <c r="AU1293" s="239" t="s">
        <v>83</v>
      </c>
      <c r="AV1293" s="11" t="s">
        <v>81</v>
      </c>
      <c r="AW1293" s="11" t="s">
        <v>37</v>
      </c>
      <c r="AX1293" s="11" t="s">
        <v>73</v>
      </c>
      <c r="AY1293" s="239" t="s">
        <v>143</v>
      </c>
    </row>
    <row r="1294" s="12" customFormat="1">
      <c r="B1294" s="240"/>
      <c r="C1294" s="241"/>
      <c r="D1294" s="231" t="s">
        <v>152</v>
      </c>
      <c r="E1294" s="242" t="s">
        <v>24</v>
      </c>
      <c r="F1294" s="243" t="s">
        <v>83</v>
      </c>
      <c r="G1294" s="241"/>
      <c r="H1294" s="244">
        <v>2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AT1294" s="250" t="s">
        <v>152</v>
      </c>
      <c r="AU1294" s="250" t="s">
        <v>83</v>
      </c>
      <c r="AV1294" s="12" t="s">
        <v>83</v>
      </c>
      <c r="AW1294" s="12" t="s">
        <v>37</v>
      </c>
      <c r="AX1294" s="12" t="s">
        <v>73</v>
      </c>
      <c r="AY1294" s="250" t="s">
        <v>143</v>
      </c>
    </row>
    <row r="1295" s="13" customFormat="1">
      <c r="B1295" s="251"/>
      <c r="C1295" s="252"/>
      <c r="D1295" s="231" t="s">
        <v>152</v>
      </c>
      <c r="E1295" s="253" t="s">
        <v>24</v>
      </c>
      <c r="F1295" s="254" t="s">
        <v>155</v>
      </c>
      <c r="G1295" s="252"/>
      <c r="H1295" s="255">
        <v>2</v>
      </c>
      <c r="I1295" s="256"/>
      <c r="J1295" s="252"/>
      <c r="K1295" s="252"/>
      <c r="L1295" s="257"/>
      <c r="M1295" s="258"/>
      <c r="N1295" s="259"/>
      <c r="O1295" s="259"/>
      <c r="P1295" s="259"/>
      <c r="Q1295" s="259"/>
      <c r="R1295" s="259"/>
      <c r="S1295" s="259"/>
      <c r="T1295" s="260"/>
      <c r="AT1295" s="261" t="s">
        <v>152</v>
      </c>
      <c r="AU1295" s="261" t="s">
        <v>83</v>
      </c>
      <c r="AV1295" s="13" t="s">
        <v>150</v>
      </c>
      <c r="AW1295" s="13" t="s">
        <v>37</v>
      </c>
      <c r="AX1295" s="13" t="s">
        <v>81</v>
      </c>
      <c r="AY1295" s="261" t="s">
        <v>143</v>
      </c>
    </row>
    <row r="1296" s="1" customFormat="1" ht="16.5" customHeight="1">
      <c r="B1296" s="46"/>
      <c r="C1296" s="217" t="s">
        <v>1326</v>
      </c>
      <c r="D1296" s="217" t="s">
        <v>145</v>
      </c>
      <c r="E1296" s="218" t="s">
        <v>1327</v>
      </c>
      <c r="F1296" s="219" t="s">
        <v>1328</v>
      </c>
      <c r="G1296" s="220" t="s">
        <v>673</v>
      </c>
      <c r="H1296" s="221">
        <v>3</v>
      </c>
      <c r="I1296" s="222"/>
      <c r="J1296" s="223">
        <f>ROUND(I1296*H1296,2)</f>
        <v>0</v>
      </c>
      <c r="K1296" s="219" t="s">
        <v>24</v>
      </c>
      <c r="L1296" s="72"/>
      <c r="M1296" s="224" t="s">
        <v>24</v>
      </c>
      <c r="N1296" s="225" t="s">
        <v>44</v>
      </c>
      <c r="O1296" s="47"/>
      <c r="P1296" s="226">
        <f>O1296*H1296</f>
        <v>0</v>
      </c>
      <c r="Q1296" s="226">
        <v>0</v>
      </c>
      <c r="R1296" s="226">
        <f>Q1296*H1296</f>
        <v>0</v>
      </c>
      <c r="S1296" s="226">
        <v>0</v>
      </c>
      <c r="T1296" s="227">
        <f>S1296*H1296</f>
        <v>0</v>
      </c>
      <c r="AR1296" s="24" t="s">
        <v>230</v>
      </c>
      <c r="AT1296" s="24" t="s">
        <v>145</v>
      </c>
      <c r="AU1296" s="24" t="s">
        <v>83</v>
      </c>
      <c r="AY1296" s="24" t="s">
        <v>143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24" t="s">
        <v>81</v>
      </c>
      <c r="BK1296" s="228">
        <f>ROUND(I1296*H1296,2)</f>
        <v>0</v>
      </c>
      <c r="BL1296" s="24" t="s">
        <v>230</v>
      </c>
      <c r="BM1296" s="24" t="s">
        <v>1329</v>
      </c>
    </row>
    <row r="1297" s="1" customFormat="1">
      <c r="B1297" s="46"/>
      <c r="C1297" s="74"/>
      <c r="D1297" s="231" t="s">
        <v>296</v>
      </c>
      <c r="E1297" s="74"/>
      <c r="F1297" s="272" t="s">
        <v>1288</v>
      </c>
      <c r="G1297" s="74"/>
      <c r="H1297" s="74"/>
      <c r="I1297" s="187"/>
      <c r="J1297" s="74"/>
      <c r="K1297" s="74"/>
      <c r="L1297" s="72"/>
      <c r="M1297" s="273"/>
      <c r="N1297" s="47"/>
      <c r="O1297" s="47"/>
      <c r="P1297" s="47"/>
      <c r="Q1297" s="47"/>
      <c r="R1297" s="47"/>
      <c r="S1297" s="47"/>
      <c r="T1297" s="95"/>
      <c r="AT1297" s="24" t="s">
        <v>296</v>
      </c>
      <c r="AU1297" s="24" t="s">
        <v>83</v>
      </c>
    </row>
    <row r="1298" s="11" customFormat="1">
      <c r="B1298" s="229"/>
      <c r="C1298" s="230"/>
      <c r="D1298" s="231" t="s">
        <v>152</v>
      </c>
      <c r="E1298" s="232" t="s">
        <v>24</v>
      </c>
      <c r="F1298" s="233" t="s">
        <v>1330</v>
      </c>
      <c r="G1298" s="230"/>
      <c r="H1298" s="232" t="s">
        <v>24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AT1298" s="239" t="s">
        <v>152</v>
      </c>
      <c r="AU1298" s="239" t="s">
        <v>83</v>
      </c>
      <c r="AV1298" s="11" t="s">
        <v>81</v>
      </c>
      <c r="AW1298" s="11" t="s">
        <v>37</v>
      </c>
      <c r="AX1298" s="11" t="s">
        <v>73</v>
      </c>
      <c r="AY1298" s="239" t="s">
        <v>143</v>
      </c>
    </row>
    <row r="1299" s="12" customFormat="1">
      <c r="B1299" s="240"/>
      <c r="C1299" s="241"/>
      <c r="D1299" s="231" t="s">
        <v>152</v>
      </c>
      <c r="E1299" s="242" t="s">
        <v>24</v>
      </c>
      <c r="F1299" s="243" t="s">
        <v>160</v>
      </c>
      <c r="G1299" s="241"/>
      <c r="H1299" s="244">
        <v>3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AT1299" s="250" t="s">
        <v>152</v>
      </c>
      <c r="AU1299" s="250" t="s">
        <v>83</v>
      </c>
      <c r="AV1299" s="12" t="s">
        <v>83</v>
      </c>
      <c r="AW1299" s="12" t="s">
        <v>37</v>
      </c>
      <c r="AX1299" s="12" t="s">
        <v>73</v>
      </c>
      <c r="AY1299" s="250" t="s">
        <v>143</v>
      </c>
    </row>
    <row r="1300" s="13" customFormat="1">
      <c r="B1300" s="251"/>
      <c r="C1300" s="252"/>
      <c r="D1300" s="231" t="s">
        <v>152</v>
      </c>
      <c r="E1300" s="253" t="s">
        <v>24</v>
      </c>
      <c r="F1300" s="254" t="s">
        <v>155</v>
      </c>
      <c r="G1300" s="252"/>
      <c r="H1300" s="255">
        <v>3</v>
      </c>
      <c r="I1300" s="256"/>
      <c r="J1300" s="252"/>
      <c r="K1300" s="252"/>
      <c r="L1300" s="257"/>
      <c r="M1300" s="258"/>
      <c r="N1300" s="259"/>
      <c r="O1300" s="259"/>
      <c r="P1300" s="259"/>
      <c r="Q1300" s="259"/>
      <c r="R1300" s="259"/>
      <c r="S1300" s="259"/>
      <c r="T1300" s="260"/>
      <c r="AT1300" s="261" t="s">
        <v>152</v>
      </c>
      <c r="AU1300" s="261" t="s">
        <v>83</v>
      </c>
      <c r="AV1300" s="13" t="s">
        <v>150</v>
      </c>
      <c r="AW1300" s="13" t="s">
        <v>37</v>
      </c>
      <c r="AX1300" s="13" t="s">
        <v>81</v>
      </c>
      <c r="AY1300" s="261" t="s">
        <v>143</v>
      </c>
    </row>
    <row r="1301" s="1" customFormat="1" ht="25.5" customHeight="1">
      <c r="B1301" s="46"/>
      <c r="C1301" s="217" t="s">
        <v>1331</v>
      </c>
      <c r="D1301" s="217" t="s">
        <v>145</v>
      </c>
      <c r="E1301" s="218" t="s">
        <v>1332</v>
      </c>
      <c r="F1301" s="219" t="s">
        <v>1333</v>
      </c>
      <c r="G1301" s="220" t="s">
        <v>673</v>
      </c>
      <c r="H1301" s="221">
        <v>11</v>
      </c>
      <c r="I1301" s="222"/>
      <c r="J1301" s="223">
        <f>ROUND(I1301*H1301,2)</f>
        <v>0</v>
      </c>
      <c r="K1301" s="219" t="s">
        <v>24</v>
      </c>
      <c r="L1301" s="72"/>
      <c r="M1301" s="224" t="s">
        <v>24</v>
      </c>
      <c r="N1301" s="225" t="s">
        <v>44</v>
      </c>
      <c r="O1301" s="47"/>
      <c r="P1301" s="226">
        <f>O1301*H1301</f>
        <v>0</v>
      </c>
      <c r="Q1301" s="226">
        <v>0</v>
      </c>
      <c r="R1301" s="226">
        <f>Q1301*H1301</f>
        <v>0</v>
      </c>
      <c r="S1301" s="226">
        <v>0</v>
      </c>
      <c r="T1301" s="227">
        <f>S1301*H1301</f>
        <v>0</v>
      </c>
      <c r="AR1301" s="24" t="s">
        <v>230</v>
      </c>
      <c r="AT1301" s="24" t="s">
        <v>145</v>
      </c>
      <c r="AU1301" s="24" t="s">
        <v>83</v>
      </c>
      <c r="AY1301" s="24" t="s">
        <v>143</v>
      </c>
      <c r="BE1301" s="228">
        <f>IF(N1301="základní",J1301,0)</f>
        <v>0</v>
      </c>
      <c r="BF1301" s="228">
        <f>IF(N1301="snížená",J1301,0)</f>
        <v>0</v>
      </c>
      <c r="BG1301" s="228">
        <f>IF(N1301="zákl. přenesená",J1301,0)</f>
        <v>0</v>
      </c>
      <c r="BH1301" s="228">
        <f>IF(N1301="sníž. přenesená",J1301,0)</f>
        <v>0</v>
      </c>
      <c r="BI1301" s="228">
        <f>IF(N1301="nulová",J1301,0)</f>
        <v>0</v>
      </c>
      <c r="BJ1301" s="24" t="s">
        <v>81</v>
      </c>
      <c r="BK1301" s="228">
        <f>ROUND(I1301*H1301,2)</f>
        <v>0</v>
      </c>
      <c r="BL1301" s="24" t="s">
        <v>230</v>
      </c>
      <c r="BM1301" s="24" t="s">
        <v>1334</v>
      </c>
    </row>
    <row r="1302" s="1" customFormat="1">
      <c r="B1302" s="46"/>
      <c r="C1302" s="74"/>
      <c r="D1302" s="231" t="s">
        <v>296</v>
      </c>
      <c r="E1302" s="74"/>
      <c r="F1302" s="272" t="s">
        <v>1288</v>
      </c>
      <c r="G1302" s="74"/>
      <c r="H1302" s="74"/>
      <c r="I1302" s="187"/>
      <c r="J1302" s="74"/>
      <c r="K1302" s="74"/>
      <c r="L1302" s="72"/>
      <c r="M1302" s="273"/>
      <c r="N1302" s="47"/>
      <c r="O1302" s="47"/>
      <c r="P1302" s="47"/>
      <c r="Q1302" s="47"/>
      <c r="R1302" s="47"/>
      <c r="S1302" s="47"/>
      <c r="T1302" s="95"/>
      <c r="AT1302" s="24" t="s">
        <v>296</v>
      </c>
      <c r="AU1302" s="24" t="s">
        <v>83</v>
      </c>
    </row>
    <row r="1303" s="11" customFormat="1">
      <c r="B1303" s="229"/>
      <c r="C1303" s="230"/>
      <c r="D1303" s="231" t="s">
        <v>152</v>
      </c>
      <c r="E1303" s="232" t="s">
        <v>24</v>
      </c>
      <c r="F1303" s="233" t="s">
        <v>1335</v>
      </c>
      <c r="G1303" s="230"/>
      <c r="H1303" s="232" t="s">
        <v>24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AT1303" s="239" t="s">
        <v>152</v>
      </c>
      <c r="AU1303" s="239" t="s">
        <v>83</v>
      </c>
      <c r="AV1303" s="11" t="s">
        <v>81</v>
      </c>
      <c r="AW1303" s="11" t="s">
        <v>37</v>
      </c>
      <c r="AX1303" s="11" t="s">
        <v>73</v>
      </c>
      <c r="AY1303" s="239" t="s">
        <v>143</v>
      </c>
    </row>
    <row r="1304" s="12" customFormat="1">
      <c r="B1304" s="240"/>
      <c r="C1304" s="241"/>
      <c r="D1304" s="231" t="s">
        <v>152</v>
      </c>
      <c r="E1304" s="242" t="s">
        <v>24</v>
      </c>
      <c r="F1304" s="243" t="s">
        <v>205</v>
      </c>
      <c r="G1304" s="241"/>
      <c r="H1304" s="244">
        <v>11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AT1304" s="250" t="s">
        <v>152</v>
      </c>
      <c r="AU1304" s="250" t="s">
        <v>83</v>
      </c>
      <c r="AV1304" s="12" t="s">
        <v>83</v>
      </c>
      <c r="AW1304" s="12" t="s">
        <v>37</v>
      </c>
      <c r="AX1304" s="12" t="s">
        <v>73</v>
      </c>
      <c r="AY1304" s="250" t="s">
        <v>143</v>
      </c>
    </row>
    <row r="1305" s="13" customFormat="1">
      <c r="B1305" s="251"/>
      <c r="C1305" s="252"/>
      <c r="D1305" s="231" t="s">
        <v>152</v>
      </c>
      <c r="E1305" s="253" t="s">
        <v>24</v>
      </c>
      <c r="F1305" s="254" t="s">
        <v>155</v>
      </c>
      <c r="G1305" s="252"/>
      <c r="H1305" s="255">
        <v>11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AT1305" s="261" t="s">
        <v>152</v>
      </c>
      <c r="AU1305" s="261" t="s">
        <v>83</v>
      </c>
      <c r="AV1305" s="13" t="s">
        <v>150</v>
      </c>
      <c r="AW1305" s="13" t="s">
        <v>37</v>
      </c>
      <c r="AX1305" s="13" t="s">
        <v>81</v>
      </c>
      <c r="AY1305" s="261" t="s">
        <v>143</v>
      </c>
    </row>
    <row r="1306" s="1" customFormat="1" ht="25.5" customHeight="1">
      <c r="B1306" s="46"/>
      <c r="C1306" s="217" t="s">
        <v>1336</v>
      </c>
      <c r="D1306" s="217" t="s">
        <v>145</v>
      </c>
      <c r="E1306" s="218" t="s">
        <v>1337</v>
      </c>
      <c r="F1306" s="219" t="s">
        <v>1338</v>
      </c>
      <c r="G1306" s="220" t="s">
        <v>673</v>
      </c>
      <c r="H1306" s="221">
        <v>2</v>
      </c>
      <c r="I1306" s="222"/>
      <c r="J1306" s="223">
        <f>ROUND(I1306*H1306,2)</f>
        <v>0</v>
      </c>
      <c r="K1306" s="219" t="s">
        <v>24</v>
      </c>
      <c r="L1306" s="72"/>
      <c r="M1306" s="224" t="s">
        <v>24</v>
      </c>
      <c r="N1306" s="225" t="s">
        <v>44</v>
      </c>
      <c r="O1306" s="47"/>
      <c r="P1306" s="226">
        <f>O1306*H1306</f>
        <v>0</v>
      </c>
      <c r="Q1306" s="226">
        <v>0</v>
      </c>
      <c r="R1306" s="226">
        <f>Q1306*H1306</f>
        <v>0</v>
      </c>
      <c r="S1306" s="226">
        <v>0</v>
      </c>
      <c r="T1306" s="227">
        <f>S1306*H1306</f>
        <v>0</v>
      </c>
      <c r="AR1306" s="24" t="s">
        <v>230</v>
      </c>
      <c r="AT1306" s="24" t="s">
        <v>145</v>
      </c>
      <c r="AU1306" s="24" t="s">
        <v>83</v>
      </c>
      <c r="AY1306" s="24" t="s">
        <v>143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24" t="s">
        <v>81</v>
      </c>
      <c r="BK1306" s="228">
        <f>ROUND(I1306*H1306,2)</f>
        <v>0</v>
      </c>
      <c r="BL1306" s="24" t="s">
        <v>230</v>
      </c>
      <c r="BM1306" s="24" t="s">
        <v>1339</v>
      </c>
    </row>
    <row r="1307" s="1" customFormat="1">
      <c r="B1307" s="46"/>
      <c r="C1307" s="74"/>
      <c r="D1307" s="231" t="s">
        <v>296</v>
      </c>
      <c r="E1307" s="74"/>
      <c r="F1307" s="272" t="s">
        <v>1288</v>
      </c>
      <c r="G1307" s="74"/>
      <c r="H1307" s="74"/>
      <c r="I1307" s="187"/>
      <c r="J1307" s="74"/>
      <c r="K1307" s="74"/>
      <c r="L1307" s="72"/>
      <c r="M1307" s="273"/>
      <c r="N1307" s="47"/>
      <c r="O1307" s="47"/>
      <c r="P1307" s="47"/>
      <c r="Q1307" s="47"/>
      <c r="R1307" s="47"/>
      <c r="S1307" s="47"/>
      <c r="T1307" s="95"/>
      <c r="AT1307" s="24" t="s">
        <v>296</v>
      </c>
      <c r="AU1307" s="24" t="s">
        <v>83</v>
      </c>
    </row>
    <row r="1308" s="11" customFormat="1">
      <c r="B1308" s="229"/>
      <c r="C1308" s="230"/>
      <c r="D1308" s="231" t="s">
        <v>152</v>
      </c>
      <c r="E1308" s="232" t="s">
        <v>24</v>
      </c>
      <c r="F1308" s="233" t="s">
        <v>1340</v>
      </c>
      <c r="G1308" s="230"/>
      <c r="H1308" s="232" t="s">
        <v>24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AT1308" s="239" t="s">
        <v>152</v>
      </c>
      <c r="AU1308" s="239" t="s">
        <v>83</v>
      </c>
      <c r="AV1308" s="11" t="s">
        <v>81</v>
      </c>
      <c r="AW1308" s="11" t="s">
        <v>37</v>
      </c>
      <c r="AX1308" s="11" t="s">
        <v>73</v>
      </c>
      <c r="AY1308" s="239" t="s">
        <v>143</v>
      </c>
    </row>
    <row r="1309" s="12" customFormat="1">
      <c r="B1309" s="240"/>
      <c r="C1309" s="241"/>
      <c r="D1309" s="231" t="s">
        <v>152</v>
      </c>
      <c r="E1309" s="242" t="s">
        <v>24</v>
      </c>
      <c r="F1309" s="243" t="s">
        <v>83</v>
      </c>
      <c r="G1309" s="241"/>
      <c r="H1309" s="244">
        <v>2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AT1309" s="250" t="s">
        <v>152</v>
      </c>
      <c r="AU1309" s="250" t="s">
        <v>83</v>
      </c>
      <c r="AV1309" s="12" t="s">
        <v>83</v>
      </c>
      <c r="AW1309" s="12" t="s">
        <v>37</v>
      </c>
      <c r="AX1309" s="12" t="s">
        <v>73</v>
      </c>
      <c r="AY1309" s="250" t="s">
        <v>143</v>
      </c>
    </row>
    <row r="1310" s="13" customFormat="1">
      <c r="B1310" s="251"/>
      <c r="C1310" s="252"/>
      <c r="D1310" s="231" t="s">
        <v>152</v>
      </c>
      <c r="E1310" s="253" t="s">
        <v>24</v>
      </c>
      <c r="F1310" s="254" t="s">
        <v>155</v>
      </c>
      <c r="G1310" s="252"/>
      <c r="H1310" s="255">
        <v>2</v>
      </c>
      <c r="I1310" s="256"/>
      <c r="J1310" s="252"/>
      <c r="K1310" s="252"/>
      <c r="L1310" s="257"/>
      <c r="M1310" s="258"/>
      <c r="N1310" s="259"/>
      <c r="O1310" s="259"/>
      <c r="P1310" s="259"/>
      <c r="Q1310" s="259"/>
      <c r="R1310" s="259"/>
      <c r="S1310" s="259"/>
      <c r="T1310" s="260"/>
      <c r="AT1310" s="261" t="s">
        <v>152</v>
      </c>
      <c r="AU1310" s="261" t="s">
        <v>83</v>
      </c>
      <c r="AV1310" s="13" t="s">
        <v>150</v>
      </c>
      <c r="AW1310" s="13" t="s">
        <v>37</v>
      </c>
      <c r="AX1310" s="13" t="s">
        <v>81</v>
      </c>
      <c r="AY1310" s="261" t="s">
        <v>143</v>
      </c>
    </row>
    <row r="1311" s="1" customFormat="1" ht="25.5" customHeight="1">
      <c r="B1311" s="46"/>
      <c r="C1311" s="217" t="s">
        <v>1341</v>
      </c>
      <c r="D1311" s="217" t="s">
        <v>145</v>
      </c>
      <c r="E1311" s="218" t="s">
        <v>1342</v>
      </c>
      <c r="F1311" s="219" t="s">
        <v>1343</v>
      </c>
      <c r="G1311" s="220" t="s">
        <v>673</v>
      </c>
      <c r="H1311" s="221">
        <v>7</v>
      </c>
      <c r="I1311" s="222"/>
      <c r="J1311" s="223">
        <f>ROUND(I1311*H1311,2)</f>
        <v>0</v>
      </c>
      <c r="K1311" s="219" t="s">
        <v>24</v>
      </c>
      <c r="L1311" s="72"/>
      <c r="M1311" s="224" t="s">
        <v>24</v>
      </c>
      <c r="N1311" s="225" t="s">
        <v>44</v>
      </c>
      <c r="O1311" s="47"/>
      <c r="P1311" s="226">
        <f>O1311*H1311</f>
        <v>0</v>
      </c>
      <c r="Q1311" s="226">
        <v>0</v>
      </c>
      <c r="R1311" s="226">
        <f>Q1311*H1311</f>
        <v>0</v>
      </c>
      <c r="S1311" s="226">
        <v>0</v>
      </c>
      <c r="T1311" s="227">
        <f>S1311*H1311</f>
        <v>0</v>
      </c>
      <c r="AR1311" s="24" t="s">
        <v>230</v>
      </c>
      <c r="AT1311" s="24" t="s">
        <v>145</v>
      </c>
      <c r="AU1311" s="24" t="s">
        <v>83</v>
      </c>
      <c r="AY1311" s="24" t="s">
        <v>143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24" t="s">
        <v>81</v>
      </c>
      <c r="BK1311" s="228">
        <f>ROUND(I1311*H1311,2)</f>
        <v>0</v>
      </c>
      <c r="BL1311" s="24" t="s">
        <v>230</v>
      </c>
      <c r="BM1311" s="24" t="s">
        <v>1344</v>
      </c>
    </row>
    <row r="1312" s="1" customFormat="1">
      <c r="B1312" s="46"/>
      <c r="C1312" s="74"/>
      <c r="D1312" s="231" t="s">
        <v>296</v>
      </c>
      <c r="E1312" s="74"/>
      <c r="F1312" s="272" t="s">
        <v>1288</v>
      </c>
      <c r="G1312" s="74"/>
      <c r="H1312" s="74"/>
      <c r="I1312" s="187"/>
      <c r="J1312" s="74"/>
      <c r="K1312" s="74"/>
      <c r="L1312" s="72"/>
      <c r="M1312" s="273"/>
      <c r="N1312" s="47"/>
      <c r="O1312" s="47"/>
      <c r="P1312" s="47"/>
      <c r="Q1312" s="47"/>
      <c r="R1312" s="47"/>
      <c r="S1312" s="47"/>
      <c r="T1312" s="95"/>
      <c r="AT1312" s="24" t="s">
        <v>296</v>
      </c>
      <c r="AU1312" s="24" t="s">
        <v>83</v>
      </c>
    </row>
    <row r="1313" s="11" customFormat="1">
      <c r="B1313" s="229"/>
      <c r="C1313" s="230"/>
      <c r="D1313" s="231" t="s">
        <v>152</v>
      </c>
      <c r="E1313" s="232" t="s">
        <v>24</v>
      </c>
      <c r="F1313" s="233" t="s">
        <v>1345</v>
      </c>
      <c r="G1313" s="230"/>
      <c r="H1313" s="232" t="s">
        <v>24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AT1313" s="239" t="s">
        <v>152</v>
      </c>
      <c r="AU1313" s="239" t="s">
        <v>83</v>
      </c>
      <c r="AV1313" s="11" t="s">
        <v>81</v>
      </c>
      <c r="AW1313" s="11" t="s">
        <v>37</v>
      </c>
      <c r="AX1313" s="11" t="s">
        <v>73</v>
      </c>
      <c r="AY1313" s="239" t="s">
        <v>143</v>
      </c>
    </row>
    <row r="1314" s="12" customFormat="1">
      <c r="B1314" s="240"/>
      <c r="C1314" s="241"/>
      <c r="D1314" s="231" t="s">
        <v>152</v>
      </c>
      <c r="E1314" s="242" t="s">
        <v>24</v>
      </c>
      <c r="F1314" s="243" t="s">
        <v>187</v>
      </c>
      <c r="G1314" s="241"/>
      <c r="H1314" s="244">
        <v>7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AT1314" s="250" t="s">
        <v>152</v>
      </c>
      <c r="AU1314" s="250" t="s">
        <v>83</v>
      </c>
      <c r="AV1314" s="12" t="s">
        <v>83</v>
      </c>
      <c r="AW1314" s="12" t="s">
        <v>37</v>
      </c>
      <c r="AX1314" s="12" t="s">
        <v>73</v>
      </c>
      <c r="AY1314" s="250" t="s">
        <v>143</v>
      </c>
    </row>
    <row r="1315" s="13" customFormat="1">
      <c r="B1315" s="251"/>
      <c r="C1315" s="252"/>
      <c r="D1315" s="231" t="s">
        <v>152</v>
      </c>
      <c r="E1315" s="253" t="s">
        <v>24</v>
      </c>
      <c r="F1315" s="254" t="s">
        <v>155</v>
      </c>
      <c r="G1315" s="252"/>
      <c r="H1315" s="255">
        <v>7</v>
      </c>
      <c r="I1315" s="256"/>
      <c r="J1315" s="252"/>
      <c r="K1315" s="252"/>
      <c r="L1315" s="257"/>
      <c r="M1315" s="258"/>
      <c r="N1315" s="259"/>
      <c r="O1315" s="259"/>
      <c r="P1315" s="259"/>
      <c r="Q1315" s="259"/>
      <c r="R1315" s="259"/>
      <c r="S1315" s="259"/>
      <c r="T1315" s="260"/>
      <c r="AT1315" s="261" t="s">
        <v>152</v>
      </c>
      <c r="AU1315" s="261" t="s">
        <v>83</v>
      </c>
      <c r="AV1315" s="13" t="s">
        <v>150</v>
      </c>
      <c r="AW1315" s="13" t="s">
        <v>37</v>
      </c>
      <c r="AX1315" s="13" t="s">
        <v>81</v>
      </c>
      <c r="AY1315" s="261" t="s">
        <v>143</v>
      </c>
    </row>
    <row r="1316" s="1" customFormat="1" ht="25.5" customHeight="1">
      <c r="B1316" s="46"/>
      <c r="C1316" s="217" t="s">
        <v>1346</v>
      </c>
      <c r="D1316" s="217" t="s">
        <v>145</v>
      </c>
      <c r="E1316" s="218" t="s">
        <v>1347</v>
      </c>
      <c r="F1316" s="219" t="s">
        <v>1348</v>
      </c>
      <c r="G1316" s="220" t="s">
        <v>673</v>
      </c>
      <c r="H1316" s="221">
        <v>1</v>
      </c>
      <c r="I1316" s="222"/>
      <c r="J1316" s="223">
        <f>ROUND(I1316*H1316,2)</f>
        <v>0</v>
      </c>
      <c r="K1316" s="219" t="s">
        <v>24</v>
      </c>
      <c r="L1316" s="72"/>
      <c r="M1316" s="224" t="s">
        <v>24</v>
      </c>
      <c r="N1316" s="225" t="s">
        <v>44</v>
      </c>
      <c r="O1316" s="47"/>
      <c r="P1316" s="226">
        <f>O1316*H1316</f>
        <v>0</v>
      </c>
      <c r="Q1316" s="226">
        <v>0</v>
      </c>
      <c r="R1316" s="226">
        <f>Q1316*H1316</f>
        <v>0</v>
      </c>
      <c r="S1316" s="226">
        <v>0</v>
      </c>
      <c r="T1316" s="227">
        <f>S1316*H1316</f>
        <v>0</v>
      </c>
      <c r="AR1316" s="24" t="s">
        <v>230</v>
      </c>
      <c r="AT1316" s="24" t="s">
        <v>145</v>
      </c>
      <c r="AU1316" s="24" t="s">
        <v>83</v>
      </c>
      <c r="AY1316" s="24" t="s">
        <v>143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24" t="s">
        <v>81</v>
      </c>
      <c r="BK1316" s="228">
        <f>ROUND(I1316*H1316,2)</f>
        <v>0</v>
      </c>
      <c r="BL1316" s="24" t="s">
        <v>230</v>
      </c>
      <c r="BM1316" s="24" t="s">
        <v>1349</v>
      </c>
    </row>
    <row r="1317" s="1" customFormat="1">
      <c r="B1317" s="46"/>
      <c r="C1317" s="74"/>
      <c r="D1317" s="231" t="s">
        <v>296</v>
      </c>
      <c r="E1317" s="74"/>
      <c r="F1317" s="272" t="s">
        <v>1288</v>
      </c>
      <c r="G1317" s="74"/>
      <c r="H1317" s="74"/>
      <c r="I1317" s="187"/>
      <c r="J1317" s="74"/>
      <c r="K1317" s="74"/>
      <c r="L1317" s="72"/>
      <c r="M1317" s="273"/>
      <c r="N1317" s="47"/>
      <c r="O1317" s="47"/>
      <c r="P1317" s="47"/>
      <c r="Q1317" s="47"/>
      <c r="R1317" s="47"/>
      <c r="S1317" s="47"/>
      <c r="T1317" s="95"/>
      <c r="AT1317" s="24" t="s">
        <v>296</v>
      </c>
      <c r="AU1317" s="24" t="s">
        <v>83</v>
      </c>
    </row>
    <row r="1318" s="11" customFormat="1">
      <c r="B1318" s="229"/>
      <c r="C1318" s="230"/>
      <c r="D1318" s="231" t="s">
        <v>152</v>
      </c>
      <c r="E1318" s="232" t="s">
        <v>24</v>
      </c>
      <c r="F1318" s="233" t="s">
        <v>1350</v>
      </c>
      <c r="G1318" s="230"/>
      <c r="H1318" s="232" t="s">
        <v>24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AT1318" s="239" t="s">
        <v>152</v>
      </c>
      <c r="AU1318" s="239" t="s">
        <v>83</v>
      </c>
      <c r="AV1318" s="11" t="s">
        <v>81</v>
      </c>
      <c r="AW1318" s="11" t="s">
        <v>37</v>
      </c>
      <c r="AX1318" s="11" t="s">
        <v>73</v>
      </c>
      <c r="AY1318" s="239" t="s">
        <v>143</v>
      </c>
    </row>
    <row r="1319" s="12" customFormat="1">
      <c r="B1319" s="240"/>
      <c r="C1319" s="241"/>
      <c r="D1319" s="231" t="s">
        <v>152</v>
      </c>
      <c r="E1319" s="242" t="s">
        <v>24</v>
      </c>
      <c r="F1319" s="243" t="s">
        <v>81</v>
      </c>
      <c r="G1319" s="241"/>
      <c r="H1319" s="244">
        <v>1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AT1319" s="250" t="s">
        <v>152</v>
      </c>
      <c r="AU1319" s="250" t="s">
        <v>83</v>
      </c>
      <c r="AV1319" s="12" t="s">
        <v>83</v>
      </c>
      <c r="AW1319" s="12" t="s">
        <v>37</v>
      </c>
      <c r="AX1319" s="12" t="s">
        <v>73</v>
      </c>
      <c r="AY1319" s="250" t="s">
        <v>143</v>
      </c>
    </row>
    <row r="1320" s="13" customFormat="1">
      <c r="B1320" s="251"/>
      <c r="C1320" s="252"/>
      <c r="D1320" s="231" t="s">
        <v>152</v>
      </c>
      <c r="E1320" s="253" t="s">
        <v>24</v>
      </c>
      <c r="F1320" s="254" t="s">
        <v>155</v>
      </c>
      <c r="G1320" s="252"/>
      <c r="H1320" s="255">
        <v>1</v>
      </c>
      <c r="I1320" s="256"/>
      <c r="J1320" s="252"/>
      <c r="K1320" s="252"/>
      <c r="L1320" s="257"/>
      <c r="M1320" s="258"/>
      <c r="N1320" s="259"/>
      <c r="O1320" s="259"/>
      <c r="P1320" s="259"/>
      <c r="Q1320" s="259"/>
      <c r="R1320" s="259"/>
      <c r="S1320" s="259"/>
      <c r="T1320" s="260"/>
      <c r="AT1320" s="261" t="s">
        <v>152</v>
      </c>
      <c r="AU1320" s="261" t="s">
        <v>83</v>
      </c>
      <c r="AV1320" s="13" t="s">
        <v>150</v>
      </c>
      <c r="AW1320" s="13" t="s">
        <v>37</v>
      </c>
      <c r="AX1320" s="13" t="s">
        <v>81</v>
      </c>
      <c r="AY1320" s="261" t="s">
        <v>143</v>
      </c>
    </row>
    <row r="1321" s="1" customFormat="1" ht="25.5" customHeight="1">
      <c r="B1321" s="46"/>
      <c r="C1321" s="217" t="s">
        <v>997</v>
      </c>
      <c r="D1321" s="217" t="s">
        <v>145</v>
      </c>
      <c r="E1321" s="218" t="s">
        <v>1351</v>
      </c>
      <c r="F1321" s="219" t="s">
        <v>1352</v>
      </c>
      <c r="G1321" s="220" t="s">
        <v>673</v>
      </c>
      <c r="H1321" s="221">
        <v>3</v>
      </c>
      <c r="I1321" s="222"/>
      <c r="J1321" s="223">
        <f>ROUND(I1321*H1321,2)</f>
        <v>0</v>
      </c>
      <c r="K1321" s="219" t="s">
        <v>24</v>
      </c>
      <c r="L1321" s="72"/>
      <c r="M1321" s="224" t="s">
        <v>24</v>
      </c>
      <c r="N1321" s="225" t="s">
        <v>44</v>
      </c>
      <c r="O1321" s="47"/>
      <c r="P1321" s="226">
        <f>O1321*H1321</f>
        <v>0</v>
      </c>
      <c r="Q1321" s="226">
        <v>0</v>
      </c>
      <c r="R1321" s="226">
        <f>Q1321*H1321</f>
        <v>0</v>
      </c>
      <c r="S1321" s="226">
        <v>0</v>
      </c>
      <c r="T1321" s="227">
        <f>S1321*H1321</f>
        <v>0</v>
      </c>
      <c r="AR1321" s="24" t="s">
        <v>230</v>
      </c>
      <c r="AT1321" s="24" t="s">
        <v>145</v>
      </c>
      <c r="AU1321" s="24" t="s">
        <v>83</v>
      </c>
      <c r="AY1321" s="24" t="s">
        <v>143</v>
      </c>
      <c r="BE1321" s="228">
        <f>IF(N1321="základní",J1321,0)</f>
        <v>0</v>
      </c>
      <c r="BF1321" s="228">
        <f>IF(N1321="snížená",J1321,0)</f>
        <v>0</v>
      </c>
      <c r="BG1321" s="228">
        <f>IF(N1321="zákl. přenesená",J1321,0)</f>
        <v>0</v>
      </c>
      <c r="BH1321" s="228">
        <f>IF(N1321="sníž. přenesená",J1321,0)</f>
        <v>0</v>
      </c>
      <c r="BI1321" s="228">
        <f>IF(N1321="nulová",J1321,0)</f>
        <v>0</v>
      </c>
      <c r="BJ1321" s="24" t="s">
        <v>81</v>
      </c>
      <c r="BK1321" s="228">
        <f>ROUND(I1321*H1321,2)</f>
        <v>0</v>
      </c>
      <c r="BL1321" s="24" t="s">
        <v>230</v>
      </c>
      <c r="BM1321" s="24" t="s">
        <v>1353</v>
      </c>
    </row>
    <row r="1322" s="1" customFormat="1">
      <c r="B1322" s="46"/>
      <c r="C1322" s="74"/>
      <c r="D1322" s="231" t="s">
        <v>296</v>
      </c>
      <c r="E1322" s="74"/>
      <c r="F1322" s="272" t="s">
        <v>1288</v>
      </c>
      <c r="G1322" s="74"/>
      <c r="H1322" s="74"/>
      <c r="I1322" s="187"/>
      <c r="J1322" s="74"/>
      <c r="K1322" s="74"/>
      <c r="L1322" s="72"/>
      <c r="M1322" s="273"/>
      <c r="N1322" s="47"/>
      <c r="O1322" s="47"/>
      <c r="P1322" s="47"/>
      <c r="Q1322" s="47"/>
      <c r="R1322" s="47"/>
      <c r="S1322" s="47"/>
      <c r="T1322" s="95"/>
      <c r="AT1322" s="24" t="s">
        <v>296</v>
      </c>
      <c r="AU1322" s="24" t="s">
        <v>83</v>
      </c>
    </row>
    <row r="1323" s="11" customFormat="1">
      <c r="B1323" s="229"/>
      <c r="C1323" s="230"/>
      <c r="D1323" s="231" t="s">
        <v>152</v>
      </c>
      <c r="E1323" s="232" t="s">
        <v>24</v>
      </c>
      <c r="F1323" s="233" t="s">
        <v>1354</v>
      </c>
      <c r="G1323" s="230"/>
      <c r="H1323" s="232" t="s">
        <v>24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AT1323" s="239" t="s">
        <v>152</v>
      </c>
      <c r="AU1323" s="239" t="s">
        <v>83</v>
      </c>
      <c r="AV1323" s="11" t="s">
        <v>81</v>
      </c>
      <c r="AW1323" s="11" t="s">
        <v>37</v>
      </c>
      <c r="AX1323" s="11" t="s">
        <v>73</v>
      </c>
      <c r="AY1323" s="239" t="s">
        <v>143</v>
      </c>
    </row>
    <row r="1324" s="12" customFormat="1">
      <c r="B1324" s="240"/>
      <c r="C1324" s="241"/>
      <c r="D1324" s="231" t="s">
        <v>152</v>
      </c>
      <c r="E1324" s="242" t="s">
        <v>24</v>
      </c>
      <c r="F1324" s="243" t="s">
        <v>160</v>
      </c>
      <c r="G1324" s="241"/>
      <c r="H1324" s="244">
        <v>3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AT1324" s="250" t="s">
        <v>152</v>
      </c>
      <c r="AU1324" s="250" t="s">
        <v>83</v>
      </c>
      <c r="AV1324" s="12" t="s">
        <v>83</v>
      </c>
      <c r="AW1324" s="12" t="s">
        <v>37</v>
      </c>
      <c r="AX1324" s="12" t="s">
        <v>73</v>
      </c>
      <c r="AY1324" s="250" t="s">
        <v>143</v>
      </c>
    </row>
    <row r="1325" s="13" customFormat="1">
      <c r="B1325" s="251"/>
      <c r="C1325" s="252"/>
      <c r="D1325" s="231" t="s">
        <v>152</v>
      </c>
      <c r="E1325" s="253" t="s">
        <v>24</v>
      </c>
      <c r="F1325" s="254" t="s">
        <v>155</v>
      </c>
      <c r="G1325" s="252"/>
      <c r="H1325" s="255">
        <v>3</v>
      </c>
      <c r="I1325" s="256"/>
      <c r="J1325" s="252"/>
      <c r="K1325" s="252"/>
      <c r="L1325" s="257"/>
      <c r="M1325" s="258"/>
      <c r="N1325" s="259"/>
      <c r="O1325" s="259"/>
      <c r="P1325" s="259"/>
      <c r="Q1325" s="259"/>
      <c r="R1325" s="259"/>
      <c r="S1325" s="259"/>
      <c r="T1325" s="260"/>
      <c r="AT1325" s="261" t="s">
        <v>152</v>
      </c>
      <c r="AU1325" s="261" t="s">
        <v>83</v>
      </c>
      <c r="AV1325" s="13" t="s">
        <v>150</v>
      </c>
      <c r="AW1325" s="13" t="s">
        <v>37</v>
      </c>
      <c r="AX1325" s="13" t="s">
        <v>81</v>
      </c>
      <c r="AY1325" s="261" t="s">
        <v>143</v>
      </c>
    </row>
    <row r="1326" s="1" customFormat="1" ht="25.5" customHeight="1">
      <c r="B1326" s="46"/>
      <c r="C1326" s="217" t="s">
        <v>1355</v>
      </c>
      <c r="D1326" s="217" t="s">
        <v>145</v>
      </c>
      <c r="E1326" s="218" t="s">
        <v>1356</v>
      </c>
      <c r="F1326" s="219" t="s">
        <v>1357</v>
      </c>
      <c r="G1326" s="220" t="s">
        <v>174</v>
      </c>
      <c r="H1326" s="221">
        <v>3</v>
      </c>
      <c r="I1326" s="222"/>
      <c r="J1326" s="223">
        <f>ROUND(I1326*H1326,2)</f>
        <v>0</v>
      </c>
      <c r="K1326" s="219" t="s">
        <v>24</v>
      </c>
      <c r="L1326" s="72"/>
      <c r="M1326" s="224" t="s">
        <v>24</v>
      </c>
      <c r="N1326" s="225" t="s">
        <v>44</v>
      </c>
      <c r="O1326" s="47"/>
      <c r="P1326" s="226">
        <f>O1326*H1326</f>
        <v>0</v>
      </c>
      <c r="Q1326" s="226">
        <v>0</v>
      </c>
      <c r="R1326" s="226">
        <f>Q1326*H1326</f>
        <v>0</v>
      </c>
      <c r="S1326" s="226">
        <v>0</v>
      </c>
      <c r="T1326" s="227">
        <f>S1326*H1326</f>
        <v>0</v>
      </c>
      <c r="AR1326" s="24" t="s">
        <v>230</v>
      </c>
      <c r="AT1326" s="24" t="s">
        <v>145</v>
      </c>
      <c r="AU1326" s="24" t="s">
        <v>83</v>
      </c>
      <c r="AY1326" s="24" t="s">
        <v>143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24" t="s">
        <v>81</v>
      </c>
      <c r="BK1326" s="228">
        <f>ROUND(I1326*H1326,2)</f>
        <v>0</v>
      </c>
      <c r="BL1326" s="24" t="s">
        <v>230</v>
      </c>
      <c r="BM1326" s="24" t="s">
        <v>1358</v>
      </c>
    </row>
    <row r="1327" s="1" customFormat="1">
      <c r="B1327" s="46"/>
      <c r="C1327" s="74"/>
      <c r="D1327" s="231" t="s">
        <v>296</v>
      </c>
      <c r="E1327" s="74"/>
      <c r="F1327" s="272" t="s">
        <v>1288</v>
      </c>
      <c r="G1327" s="74"/>
      <c r="H1327" s="74"/>
      <c r="I1327" s="187"/>
      <c r="J1327" s="74"/>
      <c r="K1327" s="74"/>
      <c r="L1327" s="72"/>
      <c r="M1327" s="273"/>
      <c r="N1327" s="47"/>
      <c r="O1327" s="47"/>
      <c r="P1327" s="47"/>
      <c r="Q1327" s="47"/>
      <c r="R1327" s="47"/>
      <c r="S1327" s="47"/>
      <c r="T1327" s="95"/>
      <c r="AT1327" s="24" t="s">
        <v>296</v>
      </c>
      <c r="AU1327" s="24" t="s">
        <v>83</v>
      </c>
    </row>
    <row r="1328" s="11" customFormat="1">
      <c r="B1328" s="229"/>
      <c r="C1328" s="230"/>
      <c r="D1328" s="231" t="s">
        <v>152</v>
      </c>
      <c r="E1328" s="232" t="s">
        <v>24</v>
      </c>
      <c r="F1328" s="233" t="s">
        <v>1359</v>
      </c>
      <c r="G1328" s="230"/>
      <c r="H1328" s="232" t="s">
        <v>24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AT1328" s="239" t="s">
        <v>152</v>
      </c>
      <c r="AU1328" s="239" t="s">
        <v>83</v>
      </c>
      <c r="AV1328" s="11" t="s">
        <v>81</v>
      </c>
      <c r="AW1328" s="11" t="s">
        <v>37</v>
      </c>
      <c r="AX1328" s="11" t="s">
        <v>73</v>
      </c>
      <c r="AY1328" s="239" t="s">
        <v>143</v>
      </c>
    </row>
    <row r="1329" s="12" customFormat="1">
      <c r="B1329" s="240"/>
      <c r="C1329" s="241"/>
      <c r="D1329" s="231" t="s">
        <v>152</v>
      </c>
      <c r="E1329" s="242" t="s">
        <v>24</v>
      </c>
      <c r="F1329" s="243" t="s">
        <v>160</v>
      </c>
      <c r="G1329" s="241"/>
      <c r="H1329" s="244">
        <v>3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AT1329" s="250" t="s">
        <v>152</v>
      </c>
      <c r="AU1329" s="250" t="s">
        <v>83</v>
      </c>
      <c r="AV1329" s="12" t="s">
        <v>83</v>
      </c>
      <c r="AW1329" s="12" t="s">
        <v>37</v>
      </c>
      <c r="AX1329" s="12" t="s">
        <v>81</v>
      </c>
      <c r="AY1329" s="250" t="s">
        <v>143</v>
      </c>
    </row>
    <row r="1330" s="1" customFormat="1" ht="25.5" customHeight="1">
      <c r="B1330" s="46"/>
      <c r="C1330" s="217" t="s">
        <v>1360</v>
      </c>
      <c r="D1330" s="217" t="s">
        <v>145</v>
      </c>
      <c r="E1330" s="218" t="s">
        <v>1361</v>
      </c>
      <c r="F1330" s="219" t="s">
        <v>1362</v>
      </c>
      <c r="G1330" s="220" t="s">
        <v>673</v>
      </c>
      <c r="H1330" s="221">
        <v>1</v>
      </c>
      <c r="I1330" s="222"/>
      <c r="J1330" s="223">
        <f>ROUND(I1330*H1330,2)</f>
        <v>0</v>
      </c>
      <c r="K1330" s="219" t="s">
        <v>24</v>
      </c>
      <c r="L1330" s="72"/>
      <c r="M1330" s="224" t="s">
        <v>24</v>
      </c>
      <c r="N1330" s="225" t="s">
        <v>44</v>
      </c>
      <c r="O1330" s="47"/>
      <c r="P1330" s="226">
        <f>O1330*H1330</f>
        <v>0</v>
      </c>
      <c r="Q1330" s="226">
        <v>0</v>
      </c>
      <c r="R1330" s="226">
        <f>Q1330*H1330</f>
        <v>0</v>
      </c>
      <c r="S1330" s="226">
        <v>0</v>
      </c>
      <c r="T1330" s="227">
        <f>S1330*H1330</f>
        <v>0</v>
      </c>
      <c r="AR1330" s="24" t="s">
        <v>230</v>
      </c>
      <c r="AT1330" s="24" t="s">
        <v>145</v>
      </c>
      <c r="AU1330" s="24" t="s">
        <v>83</v>
      </c>
      <c r="AY1330" s="24" t="s">
        <v>143</v>
      </c>
      <c r="BE1330" s="228">
        <f>IF(N1330="základní",J1330,0)</f>
        <v>0</v>
      </c>
      <c r="BF1330" s="228">
        <f>IF(N1330="snížená",J1330,0)</f>
        <v>0</v>
      </c>
      <c r="BG1330" s="228">
        <f>IF(N1330="zákl. přenesená",J1330,0)</f>
        <v>0</v>
      </c>
      <c r="BH1330" s="228">
        <f>IF(N1330="sníž. přenesená",J1330,0)</f>
        <v>0</v>
      </c>
      <c r="BI1330" s="228">
        <f>IF(N1330="nulová",J1330,0)</f>
        <v>0</v>
      </c>
      <c r="BJ1330" s="24" t="s">
        <v>81</v>
      </c>
      <c r="BK1330" s="228">
        <f>ROUND(I1330*H1330,2)</f>
        <v>0</v>
      </c>
      <c r="BL1330" s="24" t="s">
        <v>230</v>
      </c>
      <c r="BM1330" s="24" t="s">
        <v>1363</v>
      </c>
    </row>
    <row r="1331" s="1" customFormat="1">
      <c r="B1331" s="46"/>
      <c r="C1331" s="74"/>
      <c r="D1331" s="231" t="s">
        <v>296</v>
      </c>
      <c r="E1331" s="74"/>
      <c r="F1331" s="272" t="s">
        <v>1288</v>
      </c>
      <c r="G1331" s="74"/>
      <c r="H1331" s="74"/>
      <c r="I1331" s="187"/>
      <c r="J1331" s="74"/>
      <c r="K1331" s="74"/>
      <c r="L1331" s="72"/>
      <c r="M1331" s="273"/>
      <c r="N1331" s="47"/>
      <c r="O1331" s="47"/>
      <c r="P1331" s="47"/>
      <c r="Q1331" s="47"/>
      <c r="R1331" s="47"/>
      <c r="S1331" s="47"/>
      <c r="T1331" s="95"/>
      <c r="AT1331" s="24" t="s">
        <v>296</v>
      </c>
      <c r="AU1331" s="24" t="s">
        <v>83</v>
      </c>
    </row>
    <row r="1332" s="11" customFormat="1">
      <c r="B1332" s="229"/>
      <c r="C1332" s="230"/>
      <c r="D1332" s="231" t="s">
        <v>152</v>
      </c>
      <c r="E1332" s="232" t="s">
        <v>24</v>
      </c>
      <c r="F1332" s="233" t="s">
        <v>1364</v>
      </c>
      <c r="G1332" s="230"/>
      <c r="H1332" s="232" t="s">
        <v>24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AT1332" s="239" t="s">
        <v>152</v>
      </c>
      <c r="AU1332" s="239" t="s">
        <v>83</v>
      </c>
      <c r="AV1332" s="11" t="s">
        <v>81</v>
      </c>
      <c r="AW1332" s="11" t="s">
        <v>37</v>
      </c>
      <c r="AX1332" s="11" t="s">
        <v>73</v>
      </c>
      <c r="AY1332" s="239" t="s">
        <v>143</v>
      </c>
    </row>
    <row r="1333" s="12" customFormat="1">
      <c r="B1333" s="240"/>
      <c r="C1333" s="241"/>
      <c r="D1333" s="231" t="s">
        <v>152</v>
      </c>
      <c r="E1333" s="242" t="s">
        <v>24</v>
      </c>
      <c r="F1333" s="243" t="s">
        <v>81</v>
      </c>
      <c r="G1333" s="241"/>
      <c r="H1333" s="244">
        <v>1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AT1333" s="250" t="s">
        <v>152</v>
      </c>
      <c r="AU1333" s="250" t="s">
        <v>83</v>
      </c>
      <c r="AV1333" s="12" t="s">
        <v>83</v>
      </c>
      <c r="AW1333" s="12" t="s">
        <v>37</v>
      </c>
      <c r="AX1333" s="12" t="s">
        <v>73</v>
      </c>
      <c r="AY1333" s="250" t="s">
        <v>143</v>
      </c>
    </row>
    <row r="1334" s="13" customFormat="1">
      <c r="B1334" s="251"/>
      <c r="C1334" s="252"/>
      <c r="D1334" s="231" t="s">
        <v>152</v>
      </c>
      <c r="E1334" s="253" t="s">
        <v>24</v>
      </c>
      <c r="F1334" s="254" t="s">
        <v>155</v>
      </c>
      <c r="G1334" s="252"/>
      <c r="H1334" s="255">
        <v>1</v>
      </c>
      <c r="I1334" s="256"/>
      <c r="J1334" s="252"/>
      <c r="K1334" s="252"/>
      <c r="L1334" s="257"/>
      <c r="M1334" s="258"/>
      <c r="N1334" s="259"/>
      <c r="O1334" s="259"/>
      <c r="P1334" s="259"/>
      <c r="Q1334" s="259"/>
      <c r="R1334" s="259"/>
      <c r="S1334" s="259"/>
      <c r="T1334" s="260"/>
      <c r="AT1334" s="261" t="s">
        <v>152</v>
      </c>
      <c r="AU1334" s="261" t="s">
        <v>83</v>
      </c>
      <c r="AV1334" s="13" t="s">
        <v>150</v>
      </c>
      <c r="AW1334" s="13" t="s">
        <v>37</v>
      </c>
      <c r="AX1334" s="13" t="s">
        <v>81</v>
      </c>
      <c r="AY1334" s="261" t="s">
        <v>143</v>
      </c>
    </row>
    <row r="1335" s="1" customFormat="1" ht="25.5" customHeight="1">
      <c r="B1335" s="46"/>
      <c r="C1335" s="217" t="s">
        <v>1365</v>
      </c>
      <c r="D1335" s="217" t="s">
        <v>145</v>
      </c>
      <c r="E1335" s="218" t="s">
        <v>1366</v>
      </c>
      <c r="F1335" s="219" t="s">
        <v>1367</v>
      </c>
      <c r="G1335" s="220" t="s">
        <v>673</v>
      </c>
      <c r="H1335" s="221">
        <v>5</v>
      </c>
      <c r="I1335" s="222"/>
      <c r="J1335" s="223">
        <f>ROUND(I1335*H1335,2)</f>
        <v>0</v>
      </c>
      <c r="K1335" s="219" t="s">
        <v>24</v>
      </c>
      <c r="L1335" s="72"/>
      <c r="M1335" s="224" t="s">
        <v>24</v>
      </c>
      <c r="N1335" s="225" t="s">
        <v>44</v>
      </c>
      <c r="O1335" s="47"/>
      <c r="P1335" s="226">
        <f>O1335*H1335</f>
        <v>0</v>
      </c>
      <c r="Q1335" s="226">
        <v>0</v>
      </c>
      <c r="R1335" s="226">
        <f>Q1335*H1335</f>
        <v>0</v>
      </c>
      <c r="S1335" s="226">
        <v>0</v>
      </c>
      <c r="T1335" s="227">
        <f>S1335*H1335</f>
        <v>0</v>
      </c>
      <c r="AR1335" s="24" t="s">
        <v>230</v>
      </c>
      <c r="AT1335" s="24" t="s">
        <v>145</v>
      </c>
      <c r="AU1335" s="24" t="s">
        <v>83</v>
      </c>
      <c r="AY1335" s="24" t="s">
        <v>143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24" t="s">
        <v>81</v>
      </c>
      <c r="BK1335" s="228">
        <f>ROUND(I1335*H1335,2)</f>
        <v>0</v>
      </c>
      <c r="BL1335" s="24" t="s">
        <v>230</v>
      </c>
      <c r="BM1335" s="24" t="s">
        <v>1368</v>
      </c>
    </row>
    <row r="1336" s="1" customFormat="1">
      <c r="B1336" s="46"/>
      <c r="C1336" s="74"/>
      <c r="D1336" s="231" t="s">
        <v>296</v>
      </c>
      <c r="E1336" s="74"/>
      <c r="F1336" s="272" t="s">
        <v>1288</v>
      </c>
      <c r="G1336" s="74"/>
      <c r="H1336" s="74"/>
      <c r="I1336" s="187"/>
      <c r="J1336" s="74"/>
      <c r="K1336" s="74"/>
      <c r="L1336" s="72"/>
      <c r="M1336" s="273"/>
      <c r="N1336" s="47"/>
      <c r="O1336" s="47"/>
      <c r="P1336" s="47"/>
      <c r="Q1336" s="47"/>
      <c r="R1336" s="47"/>
      <c r="S1336" s="47"/>
      <c r="T1336" s="95"/>
      <c r="AT1336" s="24" t="s">
        <v>296</v>
      </c>
      <c r="AU1336" s="24" t="s">
        <v>83</v>
      </c>
    </row>
    <row r="1337" s="11" customFormat="1">
      <c r="B1337" s="229"/>
      <c r="C1337" s="230"/>
      <c r="D1337" s="231" t="s">
        <v>152</v>
      </c>
      <c r="E1337" s="232" t="s">
        <v>24</v>
      </c>
      <c r="F1337" s="233" t="s">
        <v>1369</v>
      </c>
      <c r="G1337" s="230"/>
      <c r="H1337" s="232" t="s">
        <v>24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AT1337" s="239" t="s">
        <v>152</v>
      </c>
      <c r="AU1337" s="239" t="s">
        <v>83</v>
      </c>
      <c r="AV1337" s="11" t="s">
        <v>81</v>
      </c>
      <c r="AW1337" s="11" t="s">
        <v>37</v>
      </c>
      <c r="AX1337" s="11" t="s">
        <v>73</v>
      </c>
      <c r="AY1337" s="239" t="s">
        <v>143</v>
      </c>
    </row>
    <row r="1338" s="12" customFormat="1">
      <c r="B1338" s="240"/>
      <c r="C1338" s="241"/>
      <c r="D1338" s="231" t="s">
        <v>152</v>
      </c>
      <c r="E1338" s="242" t="s">
        <v>24</v>
      </c>
      <c r="F1338" s="243" t="s">
        <v>171</v>
      </c>
      <c r="G1338" s="241"/>
      <c r="H1338" s="244">
        <v>5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AT1338" s="250" t="s">
        <v>152</v>
      </c>
      <c r="AU1338" s="250" t="s">
        <v>83</v>
      </c>
      <c r="AV1338" s="12" t="s">
        <v>83</v>
      </c>
      <c r="AW1338" s="12" t="s">
        <v>37</v>
      </c>
      <c r="AX1338" s="12" t="s">
        <v>73</v>
      </c>
      <c r="AY1338" s="250" t="s">
        <v>143</v>
      </c>
    </row>
    <row r="1339" s="13" customFormat="1">
      <c r="B1339" s="251"/>
      <c r="C1339" s="252"/>
      <c r="D1339" s="231" t="s">
        <v>152</v>
      </c>
      <c r="E1339" s="253" t="s">
        <v>24</v>
      </c>
      <c r="F1339" s="254" t="s">
        <v>155</v>
      </c>
      <c r="G1339" s="252"/>
      <c r="H1339" s="255">
        <v>5</v>
      </c>
      <c r="I1339" s="256"/>
      <c r="J1339" s="252"/>
      <c r="K1339" s="252"/>
      <c r="L1339" s="257"/>
      <c r="M1339" s="258"/>
      <c r="N1339" s="259"/>
      <c r="O1339" s="259"/>
      <c r="P1339" s="259"/>
      <c r="Q1339" s="259"/>
      <c r="R1339" s="259"/>
      <c r="S1339" s="259"/>
      <c r="T1339" s="260"/>
      <c r="AT1339" s="261" t="s">
        <v>152</v>
      </c>
      <c r="AU1339" s="261" t="s">
        <v>83</v>
      </c>
      <c r="AV1339" s="13" t="s">
        <v>150</v>
      </c>
      <c r="AW1339" s="13" t="s">
        <v>37</v>
      </c>
      <c r="AX1339" s="13" t="s">
        <v>81</v>
      </c>
      <c r="AY1339" s="261" t="s">
        <v>143</v>
      </c>
    </row>
    <row r="1340" s="1" customFormat="1" ht="25.5" customHeight="1">
      <c r="B1340" s="46"/>
      <c r="C1340" s="217" t="s">
        <v>1370</v>
      </c>
      <c r="D1340" s="217" t="s">
        <v>145</v>
      </c>
      <c r="E1340" s="218" t="s">
        <v>1371</v>
      </c>
      <c r="F1340" s="219" t="s">
        <v>1372</v>
      </c>
      <c r="G1340" s="220" t="s">
        <v>673</v>
      </c>
      <c r="H1340" s="221">
        <v>1</v>
      </c>
      <c r="I1340" s="222"/>
      <c r="J1340" s="223">
        <f>ROUND(I1340*H1340,2)</f>
        <v>0</v>
      </c>
      <c r="K1340" s="219" t="s">
        <v>24</v>
      </c>
      <c r="L1340" s="72"/>
      <c r="M1340" s="224" t="s">
        <v>24</v>
      </c>
      <c r="N1340" s="225" t="s">
        <v>44</v>
      </c>
      <c r="O1340" s="47"/>
      <c r="P1340" s="226">
        <f>O1340*H1340</f>
        <v>0</v>
      </c>
      <c r="Q1340" s="226">
        <v>0</v>
      </c>
      <c r="R1340" s="226">
        <f>Q1340*H1340</f>
        <v>0</v>
      </c>
      <c r="S1340" s="226">
        <v>0</v>
      </c>
      <c r="T1340" s="227">
        <f>S1340*H1340</f>
        <v>0</v>
      </c>
      <c r="AR1340" s="24" t="s">
        <v>230</v>
      </c>
      <c r="AT1340" s="24" t="s">
        <v>145</v>
      </c>
      <c r="AU1340" s="24" t="s">
        <v>83</v>
      </c>
      <c r="AY1340" s="24" t="s">
        <v>143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24" t="s">
        <v>81</v>
      </c>
      <c r="BK1340" s="228">
        <f>ROUND(I1340*H1340,2)</f>
        <v>0</v>
      </c>
      <c r="BL1340" s="24" t="s">
        <v>230</v>
      </c>
      <c r="BM1340" s="24" t="s">
        <v>1373</v>
      </c>
    </row>
    <row r="1341" s="1" customFormat="1">
      <c r="B1341" s="46"/>
      <c r="C1341" s="74"/>
      <c r="D1341" s="231" t="s">
        <v>296</v>
      </c>
      <c r="E1341" s="74"/>
      <c r="F1341" s="272" t="s">
        <v>1288</v>
      </c>
      <c r="G1341" s="74"/>
      <c r="H1341" s="74"/>
      <c r="I1341" s="187"/>
      <c r="J1341" s="74"/>
      <c r="K1341" s="74"/>
      <c r="L1341" s="72"/>
      <c r="M1341" s="273"/>
      <c r="N1341" s="47"/>
      <c r="O1341" s="47"/>
      <c r="P1341" s="47"/>
      <c r="Q1341" s="47"/>
      <c r="R1341" s="47"/>
      <c r="S1341" s="47"/>
      <c r="T1341" s="95"/>
      <c r="AT1341" s="24" t="s">
        <v>296</v>
      </c>
      <c r="AU1341" s="24" t="s">
        <v>83</v>
      </c>
    </row>
    <row r="1342" s="11" customFormat="1">
      <c r="B1342" s="229"/>
      <c r="C1342" s="230"/>
      <c r="D1342" s="231" t="s">
        <v>152</v>
      </c>
      <c r="E1342" s="232" t="s">
        <v>24</v>
      </c>
      <c r="F1342" s="233" t="s">
        <v>1374</v>
      </c>
      <c r="G1342" s="230"/>
      <c r="H1342" s="232" t="s">
        <v>24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AT1342" s="239" t="s">
        <v>152</v>
      </c>
      <c r="AU1342" s="239" t="s">
        <v>83</v>
      </c>
      <c r="AV1342" s="11" t="s">
        <v>81</v>
      </c>
      <c r="AW1342" s="11" t="s">
        <v>37</v>
      </c>
      <c r="AX1342" s="11" t="s">
        <v>73</v>
      </c>
      <c r="AY1342" s="239" t="s">
        <v>143</v>
      </c>
    </row>
    <row r="1343" s="12" customFormat="1">
      <c r="B1343" s="240"/>
      <c r="C1343" s="241"/>
      <c r="D1343" s="231" t="s">
        <v>152</v>
      </c>
      <c r="E1343" s="242" t="s">
        <v>24</v>
      </c>
      <c r="F1343" s="243" t="s">
        <v>81</v>
      </c>
      <c r="G1343" s="241"/>
      <c r="H1343" s="244">
        <v>1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AT1343" s="250" t="s">
        <v>152</v>
      </c>
      <c r="AU1343" s="250" t="s">
        <v>83</v>
      </c>
      <c r="AV1343" s="12" t="s">
        <v>83</v>
      </c>
      <c r="AW1343" s="12" t="s">
        <v>37</v>
      </c>
      <c r="AX1343" s="12" t="s">
        <v>73</v>
      </c>
      <c r="AY1343" s="250" t="s">
        <v>143</v>
      </c>
    </row>
    <row r="1344" s="13" customFormat="1">
      <c r="B1344" s="251"/>
      <c r="C1344" s="252"/>
      <c r="D1344" s="231" t="s">
        <v>152</v>
      </c>
      <c r="E1344" s="253" t="s">
        <v>24</v>
      </c>
      <c r="F1344" s="254" t="s">
        <v>155</v>
      </c>
      <c r="G1344" s="252"/>
      <c r="H1344" s="255">
        <v>1</v>
      </c>
      <c r="I1344" s="256"/>
      <c r="J1344" s="252"/>
      <c r="K1344" s="252"/>
      <c r="L1344" s="257"/>
      <c r="M1344" s="258"/>
      <c r="N1344" s="259"/>
      <c r="O1344" s="259"/>
      <c r="P1344" s="259"/>
      <c r="Q1344" s="259"/>
      <c r="R1344" s="259"/>
      <c r="S1344" s="259"/>
      <c r="T1344" s="260"/>
      <c r="AT1344" s="261" t="s">
        <v>152</v>
      </c>
      <c r="AU1344" s="261" t="s">
        <v>83</v>
      </c>
      <c r="AV1344" s="13" t="s">
        <v>150</v>
      </c>
      <c r="AW1344" s="13" t="s">
        <v>37</v>
      </c>
      <c r="AX1344" s="13" t="s">
        <v>81</v>
      </c>
      <c r="AY1344" s="261" t="s">
        <v>143</v>
      </c>
    </row>
    <row r="1345" s="1" customFormat="1" ht="38.25" customHeight="1">
      <c r="B1345" s="46"/>
      <c r="C1345" s="217" t="s">
        <v>1375</v>
      </c>
      <c r="D1345" s="217" t="s">
        <v>145</v>
      </c>
      <c r="E1345" s="218" t="s">
        <v>1376</v>
      </c>
      <c r="F1345" s="219" t="s">
        <v>1377</v>
      </c>
      <c r="G1345" s="220" t="s">
        <v>673</v>
      </c>
      <c r="H1345" s="221">
        <v>3</v>
      </c>
      <c r="I1345" s="222"/>
      <c r="J1345" s="223">
        <f>ROUND(I1345*H1345,2)</f>
        <v>0</v>
      </c>
      <c r="K1345" s="219" t="s">
        <v>24</v>
      </c>
      <c r="L1345" s="72"/>
      <c r="M1345" s="224" t="s">
        <v>24</v>
      </c>
      <c r="N1345" s="225" t="s">
        <v>44</v>
      </c>
      <c r="O1345" s="47"/>
      <c r="P1345" s="226">
        <f>O1345*H1345</f>
        <v>0</v>
      </c>
      <c r="Q1345" s="226">
        <v>0</v>
      </c>
      <c r="R1345" s="226">
        <f>Q1345*H1345</f>
        <v>0</v>
      </c>
      <c r="S1345" s="226">
        <v>0</v>
      </c>
      <c r="T1345" s="227">
        <f>S1345*H1345</f>
        <v>0</v>
      </c>
      <c r="AR1345" s="24" t="s">
        <v>230</v>
      </c>
      <c r="AT1345" s="24" t="s">
        <v>145</v>
      </c>
      <c r="AU1345" s="24" t="s">
        <v>83</v>
      </c>
      <c r="AY1345" s="24" t="s">
        <v>143</v>
      </c>
      <c r="BE1345" s="228">
        <f>IF(N1345="základní",J1345,0)</f>
        <v>0</v>
      </c>
      <c r="BF1345" s="228">
        <f>IF(N1345="snížená",J1345,0)</f>
        <v>0</v>
      </c>
      <c r="BG1345" s="228">
        <f>IF(N1345="zákl. přenesená",J1345,0)</f>
        <v>0</v>
      </c>
      <c r="BH1345" s="228">
        <f>IF(N1345="sníž. přenesená",J1345,0)</f>
        <v>0</v>
      </c>
      <c r="BI1345" s="228">
        <f>IF(N1345="nulová",J1345,0)</f>
        <v>0</v>
      </c>
      <c r="BJ1345" s="24" t="s">
        <v>81</v>
      </c>
      <c r="BK1345" s="228">
        <f>ROUND(I1345*H1345,2)</f>
        <v>0</v>
      </c>
      <c r="BL1345" s="24" t="s">
        <v>230</v>
      </c>
      <c r="BM1345" s="24" t="s">
        <v>1378</v>
      </c>
    </row>
    <row r="1346" s="1" customFormat="1">
      <c r="B1346" s="46"/>
      <c r="C1346" s="74"/>
      <c r="D1346" s="231" t="s">
        <v>296</v>
      </c>
      <c r="E1346" s="74"/>
      <c r="F1346" s="272" t="s">
        <v>1288</v>
      </c>
      <c r="G1346" s="74"/>
      <c r="H1346" s="74"/>
      <c r="I1346" s="187"/>
      <c r="J1346" s="74"/>
      <c r="K1346" s="74"/>
      <c r="L1346" s="72"/>
      <c r="M1346" s="273"/>
      <c r="N1346" s="47"/>
      <c r="O1346" s="47"/>
      <c r="P1346" s="47"/>
      <c r="Q1346" s="47"/>
      <c r="R1346" s="47"/>
      <c r="S1346" s="47"/>
      <c r="T1346" s="95"/>
      <c r="AT1346" s="24" t="s">
        <v>296</v>
      </c>
      <c r="AU1346" s="24" t="s">
        <v>83</v>
      </c>
    </row>
    <row r="1347" s="11" customFormat="1">
      <c r="B1347" s="229"/>
      <c r="C1347" s="230"/>
      <c r="D1347" s="231" t="s">
        <v>152</v>
      </c>
      <c r="E1347" s="232" t="s">
        <v>24</v>
      </c>
      <c r="F1347" s="233" t="s">
        <v>1379</v>
      </c>
      <c r="G1347" s="230"/>
      <c r="H1347" s="232" t="s">
        <v>24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AT1347" s="239" t="s">
        <v>152</v>
      </c>
      <c r="AU1347" s="239" t="s">
        <v>83</v>
      </c>
      <c r="AV1347" s="11" t="s">
        <v>81</v>
      </c>
      <c r="AW1347" s="11" t="s">
        <v>37</v>
      </c>
      <c r="AX1347" s="11" t="s">
        <v>73</v>
      </c>
      <c r="AY1347" s="239" t="s">
        <v>143</v>
      </c>
    </row>
    <row r="1348" s="12" customFormat="1">
      <c r="B1348" s="240"/>
      <c r="C1348" s="241"/>
      <c r="D1348" s="231" t="s">
        <v>152</v>
      </c>
      <c r="E1348" s="242" t="s">
        <v>24</v>
      </c>
      <c r="F1348" s="243" t="s">
        <v>160</v>
      </c>
      <c r="G1348" s="241"/>
      <c r="H1348" s="244">
        <v>3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AT1348" s="250" t="s">
        <v>152</v>
      </c>
      <c r="AU1348" s="250" t="s">
        <v>83</v>
      </c>
      <c r="AV1348" s="12" t="s">
        <v>83</v>
      </c>
      <c r="AW1348" s="12" t="s">
        <v>37</v>
      </c>
      <c r="AX1348" s="12" t="s">
        <v>73</v>
      </c>
      <c r="AY1348" s="250" t="s">
        <v>143</v>
      </c>
    </row>
    <row r="1349" s="13" customFormat="1">
      <c r="B1349" s="251"/>
      <c r="C1349" s="252"/>
      <c r="D1349" s="231" t="s">
        <v>152</v>
      </c>
      <c r="E1349" s="253" t="s">
        <v>24</v>
      </c>
      <c r="F1349" s="254" t="s">
        <v>155</v>
      </c>
      <c r="G1349" s="252"/>
      <c r="H1349" s="255">
        <v>3</v>
      </c>
      <c r="I1349" s="256"/>
      <c r="J1349" s="252"/>
      <c r="K1349" s="252"/>
      <c r="L1349" s="257"/>
      <c r="M1349" s="258"/>
      <c r="N1349" s="259"/>
      <c r="O1349" s="259"/>
      <c r="P1349" s="259"/>
      <c r="Q1349" s="259"/>
      <c r="R1349" s="259"/>
      <c r="S1349" s="259"/>
      <c r="T1349" s="260"/>
      <c r="AT1349" s="261" t="s">
        <v>152</v>
      </c>
      <c r="AU1349" s="261" t="s">
        <v>83</v>
      </c>
      <c r="AV1349" s="13" t="s">
        <v>150</v>
      </c>
      <c r="AW1349" s="13" t="s">
        <v>37</v>
      </c>
      <c r="AX1349" s="13" t="s">
        <v>81</v>
      </c>
      <c r="AY1349" s="261" t="s">
        <v>143</v>
      </c>
    </row>
    <row r="1350" s="1" customFormat="1" ht="25.5" customHeight="1">
      <c r="B1350" s="46"/>
      <c r="C1350" s="217" t="s">
        <v>1290</v>
      </c>
      <c r="D1350" s="217" t="s">
        <v>145</v>
      </c>
      <c r="E1350" s="218" t="s">
        <v>1380</v>
      </c>
      <c r="F1350" s="219" t="s">
        <v>1381</v>
      </c>
      <c r="G1350" s="220" t="s">
        <v>673</v>
      </c>
      <c r="H1350" s="221">
        <v>2</v>
      </c>
      <c r="I1350" s="222"/>
      <c r="J1350" s="223">
        <f>ROUND(I1350*H1350,2)</f>
        <v>0</v>
      </c>
      <c r="K1350" s="219" t="s">
        <v>24</v>
      </c>
      <c r="L1350" s="72"/>
      <c r="M1350" s="224" t="s">
        <v>24</v>
      </c>
      <c r="N1350" s="225" t="s">
        <v>44</v>
      </c>
      <c r="O1350" s="47"/>
      <c r="P1350" s="226">
        <f>O1350*H1350</f>
        <v>0</v>
      </c>
      <c r="Q1350" s="226">
        <v>0</v>
      </c>
      <c r="R1350" s="226">
        <f>Q1350*H1350</f>
        <v>0</v>
      </c>
      <c r="S1350" s="226">
        <v>0</v>
      </c>
      <c r="T1350" s="227">
        <f>S1350*H1350</f>
        <v>0</v>
      </c>
      <c r="AR1350" s="24" t="s">
        <v>230</v>
      </c>
      <c r="AT1350" s="24" t="s">
        <v>145</v>
      </c>
      <c r="AU1350" s="24" t="s">
        <v>83</v>
      </c>
      <c r="AY1350" s="24" t="s">
        <v>143</v>
      </c>
      <c r="BE1350" s="228">
        <f>IF(N1350="základní",J1350,0)</f>
        <v>0</v>
      </c>
      <c r="BF1350" s="228">
        <f>IF(N1350="snížená",J1350,0)</f>
        <v>0</v>
      </c>
      <c r="BG1350" s="228">
        <f>IF(N1350="zákl. přenesená",J1350,0)</f>
        <v>0</v>
      </c>
      <c r="BH1350" s="228">
        <f>IF(N1350="sníž. přenesená",J1350,0)</f>
        <v>0</v>
      </c>
      <c r="BI1350" s="228">
        <f>IF(N1350="nulová",J1350,0)</f>
        <v>0</v>
      </c>
      <c r="BJ1350" s="24" t="s">
        <v>81</v>
      </c>
      <c r="BK1350" s="228">
        <f>ROUND(I1350*H1350,2)</f>
        <v>0</v>
      </c>
      <c r="BL1350" s="24" t="s">
        <v>230</v>
      </c>
      <c r="BM1350" s="24" t="s">
        <v>1382</v>
      </c>
    </row>
    <row r="1351" s="1" customFormat="1">
      <c r="B1351" s="46"/>
      <c r="C1351" s="74"/>
      <c r="D1351" s="231" t="s">
        <v>296</v>
      </c>
      <c r="E1351" s="74"/>
      <c r="F1351" s="272" t="s">
        <v>1288</v>
      </c>
      <c r="G1351" s="74"/>
      <c r="H1351" s="74"/>
      <c r="I1351" s="187"/>
      <c r="J1351" s="74"/>
      <c r="K1351" s="74"/>
      <c r="L1351" s="72"/>
      <c r="M1351" s="273"/>
      <c r="N1351" s="47"/>
      <c r="O1351" s="47"/>
      <c r="P1351" s="47"/>
      <c r="Q1351" s="47"/>
      <c r="R1351" s="47"/>
      <c r="S1351" s="47"/>
      <c r="T1351" s="95"/>
      <c r="AT1351" s="24" t="s">
        <v>296</v>
      </c>
      <c r="AU1351" s="24" t="s">
        <v>83</v>
      </c>
    </row>
    <row r="1352" s="11" customFormat="1">
      <c r="B1352" s="229"/>
      <c r="C1352" s="230"/>
      <c r="D1352" s="231" t="s">
        <v>152</v>
      </c>
      <c r="E1352" s="232" t="s">
        <v>24</v>
      </c>
      <c r="F1352" s="233" t="s">
        <v>1383</v>
      </c>
      <c r="G1352" s="230"/>
      <c r="H1352" s="232" t="s">
        <v>24</v>
      </c>
      <c r="I1352" s="234"/>
      <c r="J1352" s="230"/>
      <c r="K1352" s="230"/>
      <c r="L1352" s="235"/>
      <c r="M1352" s="236"/>
      <c r="N1352" s="237"/>
      <c r="O1352" s="237"/>
      <c r="P1352" s="237"/>
      <c r="Q1352" s="237"/>
      <c r="R1352" s="237"/>
      <c r="S1352" s="237"/>
      <c r="T1352" s="238"/>
      <c r="AT1352" s="239" t="s">
        <v>152</v>
      </c>
      <c r="AU1352" s="239" t="s">
        <v>83</v>
      </c>
      <c r="AV1352" s="11" t="s">
        <v>81</v>
      </c>
      <c r="AW1352" s="11" t="s">
        <v>37</v>
      </c>
      <c r="AX1352" s="11" t="s">
        <v>73</v>
      </c>
      <c r="AY1352" s="239" t="s">
        <v>143</v>
      </c>
    </row>
    <row r="1353" s="12" customFormat="1">
      <c r="B1353" s="240"/>
      <c r="C1353" s="241"/>
      <c r="D1353" s="231" t="s">
        <v>152</v>
      </c>
      <c r="E1353" s="242" t="s">
        <v>24</v>
      </c>
      <c r="F1353" s="243" t="s">
        <v>83</v>
      </c>
      <c r="G1353" s="241"/>
      <c r="H1353" s="244">
        <v>2</v>
      </c>
      <c r="I1353" s="245"/>
      <c r="J1353" s="241"/>
      <c r="K1353" s="241"/>
      <c r="L1353" s="246"/>
      <c r="M1353" s="247"/>
      <c r="N1353" s="248"/>
      <c r="O1353" s="248"/>
      <c r="P1353" s="248"/>
      <c r="Q1353" s="248"/>
      <c r="R1353" s="248"/>
      <c r="S1353" s="248"/>
      <c r="T1353" s="249"/>
      <c r="AT1353" s="250" t="s">
        <v>152</v>
      </c>
      <c r="AU1353" s="250" t="s">
        <v>83</v>
      </c>
      <c r="AV1353" s="12" t="s">
        <v>83</v>
      </c>
      <c r="AW1353" s="12" t="s">
        <v>37</v>
      </c>
      <c r="AX1353" s="12" t="s">
        <v>73</v>
      </c>
      <c r="AY1353" s="250" t="s">
        <v>143</v>
      </c>
    </row>
    <row r="1354" s="13" customFormat="1">
      <c r="B1354" s="251"/>
      <c r="C1354" s="252"/>
      <c r="D1354" s="231" t="s">
        <v>152</v>
      </c>
      <c r="E1354" s="253" t="s">
        <v>24</v>
      </c>
      <c r="F1354" s="254" t="s">
        <v>155</v>
      </c>
      <c r="G1354" s="252"/>
      <c r="H1354" s="255">
        <v>2</v>
      </c>
      <c r="I1354" s="256"/>
      <c r="J1354" s="252"/>
      <c r="K1354" s="252"/>
      <c r="L1354" s="257"/>
      <c r="M1354" s="258"/>
      <c r="N1354" s="259"/>
      <c r="O1354" s="259"/>
      <c r="P1354" s="259"/>
      <c r="Q1354" s="259"/>
      <c r="R1354" s="259"/>
      <c r="S1354" s="259"/>
      <c r="T1354" s="260"/>
      <c r="AT1354" s="261" t="s">
        <v>152</v>
      </c>
      <c r="AU1354" s="261" t="s">
        <v>83</v>
      </c>
      <c r="AV1354" s="13" t="s">
        <v>150</v>
      </c>
      <c r="AW1354" s="13" t="s">
        <v>37</v>
      </c>
      <c r="AX1354" s="13" t="s">
        <v>81</v>
      </c>
      <c r="AY1354" s="261" t="s">
        <v>143</v>
      </c>
    </row>
    <row r="1355" s="1" customFormat="1" ht="25.5" customHeight="1">
      <c r="B1355" s="46"/>
      <c r="C1355" s="217" t="s">
        <v>1384</v>
      </c>
      <c r="D1355" s="217" t="s">
        <v>145</v>
      </c>
      <c r="E1355" s="218" t="s">
        <v>1385</v>
      </c>
      <c r="F1355" s="219" t="s">
        <v>1386</v>
      </c>
      <c r="G1355" s="220" t="s">
        <v>174</v>
      </c>
      <c r="H1355" s="221">
        <v>12</v>
      </c>
      <c r="I1355" s="222"/>
      <c r="J1355" s="223">
        <f>ROUND(I1355*H1355,2)</f>
        <v>0</v>
      </c>
      <c r="K1355" s="219" t="s">
        <v>24</v>
      </c>
      <c r="L1355" s="72"/>
      <c r="M1355" s="224" t="s">
        <v>24</v>
      </c>
      <c r="N1355" s="225" t="s">
        <v>44</v>
      </c>
      <c r="O1355" s="47"/>
      <c r="P1355" s="226">
        <f>O1355*H1355</f>
        <v>0</v>
      </c>
      <c r="Q1355" s="226">
        <v>0</v>
      </c>
      <c r="R1355" s="226">
        <f>Q1355*H1355</f>
        <v>0</v>
      </c>
      <c r="S1355" s="226">
        <v>0</v>
      </c>
      <c r="T1355" s="227">
        <f>S1355*H1355</f>
        <v>0</v>
      </c>
      <c r="AR1355" s="24" t="s">
        <v>230</v>
      </c>
      <c r="AT1355" s="24" t="s">
        <v>145</v>
      </c>
      <c r="AU1355" s="24" t="s">
        <v>83</v>
      </c>
      <c r="AY1355" s="24" t="s">
        <v>143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24" t="s">
        <v>81</v>
      </c>
      <c r="BK1355" s="228">
        <f>ROUND(I1355*H1355,2)</f>
        <v>0</v>
      </c>
      <c r="BL1355" s="24" t="s">
        <v>230</v>
      </c>
      <c r="BM1355" s="24" t="s">
        <v>1387</v>
      </c>
    </row>
    <row r="1356" s="1" customFormat="1">
      <c r="B1356" s="46"/>
      <c r="C1356" s="74"/>
      <c r="D1356" s="231" t="s">
        <v>296</v>
      </c>
      <c r="E1356" s="74"/>
      <c r="F1356" s="272" t="s">
        <v>1288</v>
      </c>
      <c r="G1356" s="74"/>
      <c r="H1356" s="74"/>
      <c r="I1356" s="187"/>
      <c r="J1356" s="74"/>
      <c r="K1356" s="74"/>
      <c r="L1356" s="72"/>
      <c r="M1356" s="273"/>
      <c r="N1356" s="47"/>
      <c r="O1356" s="47"/>
      <c r="P1356" s="47"/>
      <c r="Q1356" s="47"/>
      <c r="R1356" s="47"/>
      <c r="S1356" s="47"/>
      <c r="T1356" s="95"/>
      <c r="AT1356" s="24" t="s">
        <v>296</v>
      </c>
      <c r="AU1356" s="24" t="s">
        <v>83</v>
      </c>
    </row>
    <row r="1357" s="11" customFormat="1">
      <c r="B1357" s="229"/>
      <c r="C1357" s="230"/>
      <c r="D1357" s="231" t="s">
        <v>152</v>
      </c>
      <c r="E1357" s="232" t="s">
        <v>24</v>
      </c>
      <c r="F1357" s="233" t="s">
        <v>1388</v>
      </c>
      <c r="G1357" s="230"/>
      <c r="H1357" s="232" t="s">
        <v>24</v>
      </c>
      <c r="I1357" s="234"/>
      <c r="J1357" s="230"/>
      <c r="K1357" s="230"/>
      <c r="L1357" s="235"/>
      <c r="M1357" s="236"/>
      <c r="N1357" s="237"/>
      <c r="O1357" s="237"/>
      <c r="P1357" s="237"/>
      <c r="Q1357" s="237"/>
      <c r="R1357" s="237"/>
      <c r="S1357" s="237"/>
      <c r="T1357" s="238"/>
      <c r="AT1357" s="239" t="s">
        <v>152</v>
      </c>
      <c r="AU1357" s="239" t="s">
        <v>83</v>
      </c>
      <c r="AV1357" s="11" t="s">
        <v>81</v>
      </c>
      <c r="AW1357" s="11" t="s">
        <v>37</v>
      </c>
      <c r="AX1357" s="11" t="s">
        <v>73</v>
      </c>
      <c r="AY1357" s="239" t="s">
        <v>143</v>
      </c>
    </row>
    <row r="1358" s="12" customFormat="1">
      <c r="B1358" s="240"/>
      <c r="C1358" s="241"/>
      <c r="D1358" s="231" t="s">
        <v>152</v>
      </c>
      <c r="E1358" s="242" t="s">
        <v>24</v>
      </c>
      <c r="F1358" s="243" t="s">
        <v>1389</v>
      </c>
      <c r="G1358" s="241"/>
      <c r="H1358" s="244">
        <v>12</v>
      </c>
      <c r="I1358" s="245"/>
      <c r="J1358" s="241"/>
      <c r="K1358" s="241"/>
      <c r="L1358" s="246"/>
      <c r="M1358" s="247"/>
      <c r="N1358" s="248"/>
      <c r="O1358" s="248"/>
      <c r="P1358" s="248"/>
      <c r="Q1358" s="248"/>
      <c r="R1358" s="248"/>
      <c r="S1358" s="248"/>
      <c r="T1358" s="249"/>
      <c r="AT1358" s="250" t="s">
        <v>152</v>
      </c>
      <c r="AU1358" s="250" t="s">
        <v>83</v>
      </c>
      <c r="AV1358" s="12" t="s">
        <v>83</v>
      </c>
      <c r="AW1358" s="12" t="s">
        <v>37</v>
      </c>
      <c r="AX1358" s="12" t="s">
        <v>73</v>
      </c>
      <c r="AY1358" s="250" t="s">
        <v>143</v>
      </c>
    </row>
    <row r="1359" s="13" customFormat="1">
      <c r="B1359" s="251"/>
      <c r="C1359" s="252"/>
      <c r="D1359" s="231" t="s">
        <v>152</v>
      </c>
      <c r="E1359" s="253" t="s">
        <v>24</v>
      </c>
      <c r="F1359" s="254" t="s">
        <v>155</v>
      </c>
      <c r="G1359" s="252"/>
      <c r="H1359" s="255">
        <v>12</v>
      </c>
      <c r="I1359" s="256"/>
      <c r="J1359" s="252"/>
      <c r="K1359" s="252"/>
      <c r="L1359" s="257"/>
      <c r="M1359" s="258"/>
      <c r="N1359" s="259"/>
      <c r="O1359" s="259"/>
      <c r="P1359" s="259"/>
      <c r="Q1359" s="259"/>
      <c r="R1359" s="259"/>
      <c r="S1359" s="259"/>
      <c r="T1359" s="260"/>
      <c r="AT1359" s="261" t="s">
        <v>152</v>
      </c>
      <c r="AU1359" s="261" t="s">
        <v>83</v>
      </c>
      <c r="AV1359" s="13" t="s">
        <v>150</v>
      </c>
      <c r="AW1359" s="13" t="s">
        <v>37</v>
      </c>
      <c r="AX1359" s="13" t="s">
        <v>81</v>
      </c>
      <c r="AY1359" s="261" t="s">
        <v>143</v>
      </c>
    </row>
    <row r="1360" s="1" customFormat="1" ht="25.5" customHeight="1">
      <c r="B1360" s="46"/>
      <c r="C1360" s="217" t="s">
        <v>1390</v>
      </c>
      <c r="D1360" s="217" t="s">
        <v>145</v>
      </c>
      <c r="E1360" s="218" t="s">
        <v>1391</v>
      </c>
      <c r="F1360" s="219" t="s">
        <v>1392</v>
      </c>
      <c r="G1360" s="220" t="s">
        <v>673</v>
      </c>
      <c r="H1360" s="221">
        <v>8</v>
      </c>
      <c r="I1360" s="222"/>
      <c r="J1360" s="223">
        <f>ROUND(I1360*H1360,2)</f>
        <v>0</v>
      </c>
      <c r="K1360" s="219" t="s">
        <v>24</v>
      </c>
      <c r="L1360" s="72"/>
      <c r="M1360" s="224" t="s">
        <v>24</v>
      </c>
      <c r="N1360" s="225" t="s">
        <v>44</v>
      </c>
      <c r="O1360" s="47"/>
      <c r="P1360" s="226">
        <f>O1360*H1360</f>
        <v>0</v>
      </c>
      <c r="Q1360" s="226">
        <v>0</v>
      </c>
      <c r="R1360" s="226">
        <f>Q1360*H1360</f>
        <v>0</v>
      </c>
      <c r="S1360" s="226">
        <v>0</v>
      </c>
      <c r="T1360" s="227">
        <f>S1360*H1360</f>
        <v>0</v>
      </c>
      <c r="AR1360" s="24" t="s">
        <v>230</v>
      </c>
      <c r="AT1360" s="24" t="s">
        <v>145</v>
      </c>
      <c r="AU1360" s="24" t="s">
        <v>83</v>
      </c>
      <c r="AY1360" s="24" t="s">
        <v>143</v>
      </c>
      <c r="BE1360" s="228">
        <f>IF(N1360="základní",J1360,0)</f>
        <v>0</v>
      </c>
      <c r="BF1360" s="228">
        <f>IF(N1360="snížená",J1360,0)</f>
        <v>0</v>
      </c>
      <c r="BG1360" s="228">
        <f>IF(N1360="zákl. přenesená",J1360,0)</f>
        <v>0</v>
      </c>
      <c r="BH1360" s="228">
        <f>IF(N1360="sníž. přenesená",J1360,0)</f>
        <v>0</v>
      </c>
      <c r="BI1360" s="228">
        <f>IF(N1360="nulová",J1360,0)</f>
        <v>0</v>
      </c>
      <c r="BJ1360" s="24" t="s">
        <v>81</v>
      </c>
      <c r="BK1360" s="228">
        <f>ROUND(I1360*H1360,2)</f>
        <v>0</v>
      </c>
      <c r="BL1360" s="24" t="s">
        <v>230</v>
      </c>
      <c r="BM1360" s="24" t="s">
        <v>1393</v>
      </c>
    </row>
    <row r="1361" s="1" customFormat="1">
      <c r="B1361" s="46"/>
      <c r="C1361" s="74"/>
      <c r="D1361" s="231" t="s">
        <v>296</v>
      </c>
      <c r="E1361" s="74"/>
      <c r="F1361" s="272" t="s">
        <v>1288</v>
      </c>
      <c r="G1361" s="74"/>
      <c r="H1361" s="74"/>
      <c r="I1361" s="187"/>
      <c r="J1361" s="74"/>
      <c r="K1361" s="74"/>
      <c r="L1361" s="72"/>
      <c r="M1361" s="273"/>
      <c r="N1361" s="47"/>
      <c r="O1361" s="47"/>
      <c r="P1361" s="47"/>
      <c r="Q1361" s="47"/>
      <c r="R1361" s="47"/>
      <c r="S1361" s="47"/>
      <c r="T1361" s="95"/>
      <c r="AT1361" s="24" t="s">
        <v>296</v>
      </c>
      <c r="AU1361" s="24" t="s">
        <v>83</v>
      </c>
    </row>
    <row r="1362" s="11" customFormat="1">
      <c r="B1362" s="229"/>
      <c r="C1362" s="230"/>
      <c r="D1362" s="231" t="s">
        <v>152</v>
      </c>
      <c r="E1362" s="232" t="s">
        <v>24</v>
      </c>
      <c r="F1362" s="233" t="s">
        <v>1394</v>
      </c>
      <c r="G1362" s="230"/>
      <c r="H1362" s="232" t="s">
        <v>24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AT1362" s="239" t="s">
        <v>152</v>
      </c>
      <c r="AU1362" s="239" t="s">
        <v>83</v>
      </c>
      <c r="AV1362" s="11" t="s">
        <v>81</v>
      </c>
      <c r="AW1362" s="11" t="s">
        <v>37</v>
      </c>
      <c r="AX1362" s="11" t="s">
        <v>73</v>
      </c>
      <c r="AY1362" s="239" t="s">
        <v>143</v>
      </c>
    </row>
    <row r="1363" s="12" customFormat="1">
      <c r="B1363" s="240"/>
      <c r="C1363" s="241"/>
      <c r="D1363" s="231" t="s">
        <v>152</v>
      </c>
      <c r="E1363" s="242" t="s">
        <v>24</v>
      </c>
      <c r="F1363" s="243" t="s">
        <v>191</v>
      </c>
      <c r="G1363" s="241"/>
      <c r="H1363" s="244">
        <v>8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AT1363" s="250" t="s">
        <v>152</v>
      </c>
      <c r="AU1363" s="250" t="s">
        <v>83</v>
      </c>
      <c r="AV1363" s="12" t="s">
        <v>83</v>
      </c>
      <c r="AW1363" s="12" t="s">
        <v>37</v>
      </c>
      <c r="AX1363" s="12" t="s">
        <v>73</v>
      </c>
      <c r="AY1363" s="250" t="s">
        <v>143</v>
      </c>
    </row>
    <row r="1364" s="13" customFormat="1">
      <c r="B1364" s="251"/>
      <c r="C1364" s="252"/>
      <c r="D1364" s="231" t="s">
        <v>152</v>
      </c>
      <c r="E1364" s="253" t="s">
        <v>24</v>
      </c>
      <c r="F1364" s="254" t="s">
        <v>155</v>
      </c>
      <c r="G1364" s="252"/>
      <c r="H1364" s="255">
        <v>8</v>
      </c>
      <c r="I1364" s="256"/>
      <c r="J1364" s="252"/>
      <c r="K1364" s="252"/>
      <c r="L1364" s="257"/>
      <c r="M1364" s="258"/>
      <c r="N1364" s="259"/>
      <c r="O1364" s="259"/>
      <c r="P1364" s="259"/>
      <c r="Q1364" s="259"/>
      <c r="R1364" s="259"/>
      <c r="S1364" s="259"/>
      <c r="T1364" s="260"/>
      <c r="AT1364" s="261" t="s">
        <v>152</v>
      </c>
      <c r="AU1364" s="261" t="s">
        <v>83</v>
      </c>
      <c r="AV1364" s="13" t="s">
        <v>150</v>
      </c>
      <c r="AW1364" s="13" t="s">
        <v>37</v>
      </c>
      <c r="AX1364" s="13" t="s">
        <v>81</v>
      </c>
      <c r="AY1364" s="261" t="s">
        <v>143</v>
      </c>
    </row>
    <row r="1365" s="1" customFormat="1" ht="16.5" customHeight="1">
      <c r="B1365" s="46"/>
      <c r="C1365" s="217" t="s">
        <v>1395</v>
      </c>
      <c r="D1365" s="217" t="s">
        <v>145</v>
      </c>
      <c r="E1365" s="218" t="s">
        <v>1396</v>
      </c>
      <c r="F1365" s="219" t="s">
        <v>1397</v>
      </c>
      <c r="G1365" s="220" t="s">
        <v>891</v>
      </c>
      <c r="H1365" s="221">
        <v>1</v>
      </c>
      <c r="I1365" s="222"/>
      <c r="J1365" s="223">
        <f>ROUND(I1365*H1365,2)</f>
        <v>0</v>
      </c>
      <c r="K1365" s="219" t="s">
        <v>24</v>
      </c>
      <c r="L1365" s="72"/>
      <c r="M1365" s="224" t="s">
        <v>24</v>
      </c>
      <c r="N1365" s="225" t="s">
        <v>44</v>
      </c>
      <c r="O1365" s="47"/>
      <c r="P1365" s="226">
        <f>O1365*H1365</f>
        <v>0</v>
      </c>
      <c r="Q1365" s="226">
        <v>0</v>
      </c>
      <c r="R1365" s="226">
        <f>Q1365*H1365</f>
        <v>0</v>
      </c>
      <c r="S1365" s="226">
        <v>0</v>
      </c>
      <c r="T1365" s="227">
        <f>S1365*H1365</f>
        <v>0</v>
      </c>
      <c r="AR1365" s="24" t="s">
        <v>230</v>
      </c>
      <c r="AT1365" s="24" t="s">
        <v>145</v>
      </c>
      <c r="AU1365" s="24" t="s">
        <v>83</v>
      </c>
      <c r="AY1365" s="24" t="s">
        <v>143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24" t="s">
        <v>81</v>
      </c>
      <c r="BK1365" s="228">
        <f>ROUND(I1365*H1365,2)</f>
        <v>0</v>
      </c>
      <c r="BL1365" s="24" t="s">
        <v>230</v>
      </c>
      <c r="BM1365" s="24" t="s">
        <v>1398</v>
      </c>
    </row>
    <row r="1366" s="1" customFormat="1" ht="16.5" customHeight="1">
      <c r="B1366" s="46"/>
      <c r="C1366" s="217" t="s">
        <v>1399</v>
      </c>
      <c r="D1366" s="217" t="s">
        <v>145</v>
      </c>
      <c r="E1366" s="218" t="s">
        <v>1400</v>
      </c>
      <c r="F1366" s="219" t="s">
        <v>1401</v>
      </c>
      <c r="G1366" s="220" t="s">
        <v>673</v>
      </c>
      <c r="H1366" s="221">
        <v>2</v>
      </c>
      <c r="I1366" s="222"/>
      <c r="J1366" s="223">
        <f>ROUND(I1366*H1366,2)</f>
        <v>0</v>
      </c>
      <c r="K1366" s="219" t="s">
        <v>24</v>
      </c>
      <c r="L1366" s="72"/>
      <c r="M1366" s="224" t="s">
        <v>24</v>
      </c>
      <c r="N1366" s="225" t="s">
        <v>44</v>
      </c>
      <c r="O1366" s="47"/>
      <c r="P1366" s="226">
        <f>O1366*H1366</f>
        <v>0</v>
      </c>
      <c r="Q1366" s="226">
        <v>0</v>
      </c>
      <c r="R1366" s="226">
        <f>Q1366*H1366</f>
        <v>0</v>
      </c>
      <c r="S1366" s="226">
        <v>0</v>
      </c>
      <c r="T1366" s="227">
        <f>S1366*H1366</f>
        <v>0</v>
      </c>
      <c r="AR1366" s="24" t="s">
        <v>230</v>
      </c>
      <c r="AT1366" s="24" t="s">
        <v>145</v>
      </c>
      <c r="AU1366" s="24" t="s">
        <v>83</v>
      </c>
      <c r="AY1366" s="24" t="s">
        <v>143</v>
      </c>
      <c r="BE1366" s="228">
        <f>IF(N1366="základní",J1366,0)</f>
        <v>0</v>
      </c>
      <c r="BF1366" s="228">
        <f>IF(N1366="snížená",J1366,0)</f>
        <v>0</v>
      </c>
      <c r="BG1366" s="228">
        <f>IF(N1366="zákl. přenesená",J1366,0)</f>
        <v>0</v>
      </c>
      <c r="BH1366" s="228">
        <f>IF(N1366="sníž. přenesená",J1366,0)</f>
        <v>0</v>
      </c>
      <c r="BI1366" s="228">
        <f>IF(N1366="nulová",J1366,0)</f>
        <v>0</v>
      </c>
      <c r="BJ1366" s="24" t="s">
        <v>81</v>
      </c>
      <c r="BK1366" s="228">
        <f>ROUND(I1366*H1366,2)</f>
        <v>0</v>
      </c>
      <c r="BL1366" s="24" t="s">
        <v>230</v>
      </c>
      <c r="BM1366" s="24" t="s">
        <v>1402</v>
      </c>
    </row>
    <row r="1367" s="1" customFormat="1">
      <c r="B1367" s="46"/>
      <c r="C1367" s="74"/>
      <c r="D1367" s="231" t="s">
        <v>296</v>
      </c>
      <c r="E1367" s="74"/>
      <c r="F1367" s="272" t="s">
        <v>1288</v>
      </c>
      <c r="G1367" s="74"/>
      <c r="H1367" s="74"/>
      <c r="I1367" s="187"/>
      <c r="J1367" s="74"/>
      <c r="K1367" s="74"/>
      <c r="L1367" s="72"/>
      <c r="M1367" s="273"/>
      <c r="N1367" s="47"/>
      <c r="O1367" s="47"/>
      <c r="P1367" s="47"/>
      <c r="Q1367" s="47"/>
      <c r="R1367" s="47"/>
      <c r="S1367" s="47"/>
      <c r="T1367" s="95"/>
      <c r="AT1367" s="24" t="s">
        <v>296</v>
      </c>
      <c r="AU1367" s="24" t="s">
        <v>83</v>
      </c>
    </row>
    <row r="1368" s="12" customFormat="1">
      <c r="B1368" s="240"/>
      <c r="C1368" s="241"/>
      <c r="D1368" s="231" t="s">
        <v>152</v>
      </c>
      <c r="E1368" s="242" t="s">
        <v>24</v>
      </c>
      <c r="F1368" s="243" t="s">
        <v>83</v>
      </c>
      <c r="G1368" s="241"/>
      <c r="H1368" s="244">
        <v>2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AT1368" s="250" t="s">
        <v>152</v>
      </c>
      <c r="AU1368" s="250" t="s">
        <v>83</v>
      </c>
      <c r="AV1368" s="12" t="s">
        <v>83</v>
      </c>
      <c r="AW1368" s="12" t="s">
        <v>37</v>
      </c>
      <c r="AX1368" s="12" t="s">
        <v>81</v>
      </c>
      <c r="AY1368" s="250" t="s">
        <v>143</v>
      </c>
    </row>
    <row r="1369" s="10" customFormat="1" ht="29.88" customHeight="1">
      <c r="B1369" s="201"/>
      <c r="C1369" s="202"/>
      <c r="D1369" s="203" t="s">
        <v>72</v>
      </c>
      <c r="E1369" s="215" t="s">
        <v>1403</v>
      </c>
      <c r="F1369" s="215" t="s">
        <v>1404</v>
      </c>
      <c r="G1369" s="202"/>
      <c r="H1369" s="202"/>
      <c r="I1369" s="205"/>
      <c r="J1369" s="216">
        <f>BK1369</f>
        <v>0</v>
      </c>
      <c r="K1369" s="202"/>
      <c r="L1369" s="207"/>
      <c r="M1369" s="208"/>
      <c r="N1369" s="209"/>
      <c r="O1369" s="209"/>
      <c r="P1369" s="210">
        <f>SUM(P1370:P1373)</f>
        <v>0</v>
      </c>
      <c r="Q1369" s="209"/>
      <c r="R1369" s="210">
        <f>SUM(R1370:R1373)</f>
        <v>0.98699999999999999</v>
      </c>
      <c r="S1369" s="209"/>
      <c r="T1369" s="211">
        <f>SUM(T1370:T1373)</f>
        <v>1.155</v>
      </c>
      <c r="AR1369" s="212" t="s">
        <v>83</v>
      </c>
      <c r="AT1369" s="213" t="s">
        <v>72</v>
      </c>
      <c r="AU1369" s="213" t="s">
        <v>81</v>
      </c>
      <c r="AY1369" s="212" t="s">
        <v>143</v>
      </c>
      <c r="BK1369" s="214">
        <f>SUM(BK1370:BK1373)</f>
        <v>0</v>
      </c>
    </row>
    <row r="1370" s="1" customFormat="1" ht="16.5" customHeight="1">
      <c r="B1370" s="46"/>
      <c r="C1370" s="217" t="s">
        <v>1405</v>
      </c>
      <c r="D1370" s="217" t="s">
        <v>145</v>
      </c>
      <c r="E1370" s="218" t="s">
        <v>1406</v>
      </c>
      <c r="F1370" s="219" t="s">
        <v>1407</v>
      </c>
      <c r="G1370" s="220" t="s">
        <v>673</v>
      </c>
      <c r="H1370" s="221">
        <v>1050</v>
      </c>
      <c r="I1370" s="222"/>
      <c r="J1370" s="223">
        <f>ROUND(I1370*H1370,2)</f>
        <v>0</v>
      </c>
      <c r="K1370" s="219" t="s">
        <v>149</v>
      </c>
      <c r="L1370" s="72"/>
      <c r="M1370" s="224" t="s">
        <v>24</v>
      </c>
      <c r="N1370" s="225" t="s">
        <v>44</v>
      </c>
      <c r="O1370" s="47"/>
      <c r="P1370" s="226">
        <f>O1370*H1370</f>
        <v>0</v>
      </c>
      <c r="Q1370" s="226">
        <v>0.00093999999999999997</v>
      </c>
      <c r="R1370" s="226">
        <f>Q1370*H1370</f>
        <v>0.98699999999999999</v>
      </c>
      <c r="S1370" s="226">
        <v>0.0011000000000000001</v>
      </c>
      <c r="T1370" s="227">
        <f>S1370*H1370</f>
        <v>1.155</v>
      </c>
      <c r="AR1370" s="24" t="s">
        <v>230</v>
      </c>
      <c r="AT1370" s="24" t="s">
        <v>145</v>
      </c>
      <c r="AU1370" s="24" t="s">
        <v>83</v>
      </c>
      <c r="AY1370" s="24" t="s">
        <v>143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24" t="s">
        <v>81</v>
      </c>
      <c r="BK1370" s="228">
        <f>ROUND(I1370*H1370,2)</f>
        <v>0</v>
      </c>
      <c r="BL1370" s="24" t="s">
        <v>230</v>
      </c>
      <c r="BM1370" s="24" t="s">
        <v>1408</v>
      </c>
    </row>
    <row r="1371" s="12" customFormat="1">
      <c r="B1371" s="240"/>
      <c r="C1371" s="241"/>
      <c r="D1371" s="231" t="s">
        <v>152</v>
      </c>
      <c r="E1371" s="242" t="s">
        <v>24</v>
      </c>
      <c r="F1371" s="243" t="s">
        <v>1409</v>
      </c>
      <c r="G1371" s="241"/>
      <c r="H1371" s="244">
        <v>1050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AT1371" s="250" t="s">
        <v>152</v>
      </c>
      <c r="AU1371" s="250" t="s">
        <v>83</v>
      </c>
      <c r="AV1371" s="12" t="s">
        <v>83</v>
      </c>
      <c r="AW1371" s="12" t="s">
        <v>37</v>
      </c>
      <c r="AX1371" s="12" t="s">
        <v>81</v>
      </c>
      <c r="AY1371" s="250" t="s">
        <v>143</v>
      </c>
    </row>
    <row r="1372" s="1" customFormat="1" ht="16.5" customHeight="1">
      <c r="B1372" s="46"/>
      <c r="C1372" s="262" t="s">
        <v>1410</v>
      </c>
      <c r="D1372" s="262" t="s">
        <v>235</v>
      </c>
      <c r="E1372" s="263" t="s">
        <v>1411</v>
      </c>
      <c r="F1372" s="264" t="s">
        <v>1412</v>
      </c>
      <c r="G1372" s="265" t="s">
        <v>148</v>
      </c>
      <c r="H1372" s="266">
        <v>45</v>
      </c>
      <c r="I1372" s="267"/>
      <c r="J1372" s="268">
        <f>ROUND(I1372*H1372,2)</f>
        <v>0</v>
      </c>
      <c r="K1372" s="264" t="s">
        <v>24</v>
      </c>
      <c r="L1372" s="269"/>
      <c r="M1372" s="270" t="s">
        <v>24</v>
      </c>
      <c r="N1372" s="271" t="s">
        <v>44</v>
      </c>
      <c r="O1372" s="47"/>
      <c r="P1372" s="226">
        <f>O1372*H1372</f>
        <v>0</v>
      </c>
      <c r="Q1372" s="226">
        <v>0</v>
      </c>
      <c r="R1372" s="226">
        <f>Q1372*H1372</f>
        <v>0</v>
      </c>
      <c r="S1372" s="226">
        <v>0</v>
      </c>
      <c r="T1372" s="227">
        <f>S1372*H1372</f>
        <v>0</v>
      </c>
      <c r="AR1372" s="24" t="s">
        <v>323</v>
      </c>
      <c r="AT1372" s="24" t="s">
        <v>235</v>
      </c>
      <c r="AU1372" s="24" t="s">
        <v>83</v>
      </c>
      <c r="AY1372" s="24" t="s">
        <v>143</v>
      </c>
      <c r="BE1372" s="228">
        <f>IF(N1372="základní",J1372,0)</f>
        <v>0</v>
      </c>
      <c r="BF1372" s="228">
        <f>IF(N1372="snížená",J1372,0)</f>
        <v>0</v>
      </c>
      <c r="BG1372" s="228">
        <f>IF(N1372="zákl. přenesená",J1372,0)</f>
        <v>0</v>
      </c>
      <c r="BH1372" s="228">
        <f>IF(N1372="sníž. přenesená",J1372,0)</f>
        <v>0</v>
      </c>
      <c r="BI1372" s="228">
        <f>IF(N1372="nulová",J1372,0)</f>
        <v>0</v>
      </c>
      <c r="BJ1372" s="24" t="s">
        <v>81</v>
      </c>
      <c r="BK1372" s="228">
        <f>ROUND(I1372*H1372,2)</f>
        <v>0</v>
      </c>
      <c r="BL1372" s="24" t="s">
        <v>230</v>
      </c>
      <c r="BM1372" s="24" t="s">
        <v>1413</v>
      </c>
    </row>
    <row r="1373" s="1" customFormat="1" ht="16.5" customHeight="1">
      <c r="B1373" s="46"/>
      <c r="C1373" s="217" t="s">
        <v>1414</v>
      </c>
      <c r="D1373" s="217" t="s">
        <v>145</v>
      </c>
      <c r="E1373" s="218" t="s">
        <v>1415</v>
      </c>
      <c r="F1373" s="219" t="s">
        <v>1416</v>
      </c>
      <c r="G1373" s="220" t="s">
        <v>891</v>
      </c>
      <c r="H1373" s="221">
        <v>1</v>
      </c>
      <c r="I1373" s="222"/>
      <c r="J1373" s="223">
        <f>ROUND(I1373*H1373,2)</f>
        <v>0</v>
      </c>
      <c r="K1373" s="219" t="s">
        <v>149</v>
      </c>
      <c r="L1373" s="72"/>
      <c r="M1373" s="224" t="s">
        <v>24</v>
      </c>
      <c r="N1373" s="225" t="s">
        <v>44</v>
      </c>
      <c r="O1373" s="47"/>
      <c r="P1373" s="226">
        <f>O1373*H1373</f>
        <v>0</v>
      </c>
      <c r="Q1373" s="226">
        <v>0</v>
      </c>
      <c r="R1373" s="226">
        <f>Q1373*H1373</f>
        <v>0</v>
      </c>
      <c r="S1373" s="226">
        <v>0</v>
      </c>
      <c r="T1373" s="227">
        <f>S1373*H1373</f>
        <v>0</v>
      </c>
      <c r="AR1373" s="24" t="s">
        <v>230</v>
      </c>
      <c r="AT1373" s="24" t="s">
        <v>145</v>
      </c>
      <c r="AU1373" s="24" t="s">
        <v>83</v>
      </c>
      <c r="AY1373" s="24" t="s">
        <v>143</v>
      </c>
      <c r="BE1373" s="228">
        <f>IF(N1373="základní",J1373,0)</f>
        <v>0</v>
      </c>
      <c r="BF1373" s="228">
        <f>IF(N1373="snížená",J1373,0)</f>
        <v>0</v>
      </c>
      <c r="BG1373" s="228">
        <f>IF(N1373="zákl. přenesená",J1373,0)</f>
        <v>0</v>
      </c>
      <c r="BH1373" s="228">
        <f>IF(N1373="sníž. přenesená",J1373,0)</f>
        <v>0</v>
      </c>
      <c r="BI1373" s="228">
        <f>IF(N1373="nulová",J1373,0)</f>
        <v>0</v>
      </c>
      <c r="BJ1373" s="24" t="s">
        <v>81</v>
      </c>
      <c r="BK1373" s="228">
        <f>ROUND(I1373*H1373,2)</f>
        <v>0</v>
      </c>
      <c r="BL1373" s="24" t="s">
        <v>230</v>
      </c>
      <c r="BM1373" s="24" t="s">
        <v>1417</v>
      </c>
    </row>
    <row r="1374" s="10" customFormat="1" ht="29.88" customHeight="1">
      <c r="B1374" s="201"/>
      <c r="C1374" s="202"/>
      <c r="D1374" s="203" t="s">
        <v>72</v>
      </c>
      <c r="E1374" s="215" t="s">
        <v>1418</v>
      </c>
      <c r="F1374" s="215" t="s">
        <v>1419</v>
      </c>
      <c r="G1374" s="202"/>
      <c r="H1374" s="202"/>
      <c r="I1374" s="205"/>
      <c r="J1374" s="216">
        <f>BK1374</f>
        <v>0</v>
      </c>
      <c r="K1374" s="202"/>
      <c r="L1374" s="207"/>
      <c r="M1374" s="208"/>
      <c r="N1374" s="209"/>
      <c r="O1374" s="209"/>
      <c r="P1374" s="210">
        <f>SUM(P1375:P1376)</f>
        <v>0</v>
      </c>
      <c r="Q1374" s="209"/>
      <c r="R1374" s="210">
        <f>SUM(R1375:R1376)</f>
        <v>0.0075600000000000007</v>
      </c>
      <c r="S1374" s="209"/>
      <c r="T1374" s="211">
        <f>SUM(T1375:T1376)</f>
        <v>0</v>
      </c>
      <c r="AR1374" s="212" t="s">
        <v>83</v>
      </c>
      <c r="AT1374" s="213" t="s">
        <v>72</v>
      </c>
      <c r="AU1374" s="213" t="s">
        <v>81</v>
      </c>
      <c r="AY1374" s="212" t="s">
        <v>143</v>
      </c>
      <c r="BK1374" s="214">
        <f>SUM(BK1375:BK1376)</f>
        <v>0</v>
      </c>
    </row>
    <row r="1375" s="1" customFormat="1" ht="25.5" customHeight="1">
      <c r="B1375" s="46"/>
      <c r="C1375" s="217" t="s">
        <v>1420</v>
      </c>
      <c r="D1375" s="217" t="s">
        <v>145</v>
      </c>
      <c r="E1375" s="218" t="s">
        <v>1421</v>
      </c>
      <c r="F1375" s="219" t="s">
        <v>1422</v>
      </c>
      <c r="G1375" s="220" t="s">
        <v>148</v>
      </c>
      <c r="H1375" s="221">
        <v>189</v>
      </c>
      <c r="I1375" s="222"/>
      <c r="J1375" s="223">
        <f>ROUND(I1375*H1375,2)</f>
        <v>0</v>
      </c>
      <c r="K1375" s="219" t="s">
        <v>482</v>
      </c>
      <c r="L1375" s="72"/>
      <c r="M1375" s="224" t="s">
        <v>24</v>
      </c>
      <c r="N1375" s="225" t="s">
        <v>44</v>
      </c>
      <c r="O1375" s="47"/>
      <c r="P1375" s="226">
        <f>O1375*H1375</f>
        <v>0</v>
      </c>
      <c r="Q1375" s="226">
        <v>4.0000000000000003E-05</v>
      </c>
      <c r="R1375" s="226">
        <f>Q1375*H1375</f>
        <v>0.0075600000000000007</v>
      </c>
      <c r="S1375" s="226">
        <v>0</v>
      </c>
      <c r="T1375" s="227">
        <f>S1375*H1375</f>
        <v>0</v>
      </c>
      <c r="AR1375" s="24" t="s">
        <v>230</v>
      </c>
      <c r="AT1375" s="24" t="s">
        <v>145</v>
      </c>
      <c r="AU1375" s="24" t="s">
        <v>83</v>
      </c>
      <c r="AY1375" s="24" t="s">
        <v>143</v>
      </c>
      <c r="BE1375" s="228">
        <f>IF(N1375="základní",J1375,0)</f>
        <v>0</v>
      </c>
      <c r="BF1375" s="228">
        <f>IF(N1375="snížená",J1375,0)</f>
        <v>0</v>
      </c>
      <c r="BG1375" s="228">
        <f>IF(N1375="zákl. přenesená",J1375,0)</f>
        <v>0</v>
      </c>
      <c r="BH1375" s="228">
        <f>IF(N1375="sníž. přenesená",J1375,0)</f>
        <v>0</v>
      </c>
      <c r="BI1375" s="228">
        <f>IF(N1375="nulová",J1375,0)</f>
        <v>0</v>
      </c>
      <c r="BJ1375" s="24" t="s">
        <v>81</v>
      </c>
      <c r="BK1375" s="228">
        <f>ROUND(I1375*H1375,2)</f>
        <v>0</v>
      </c>
      <c r="BL1375" s="24" t="s">
        <v>230</v>
      </c>
      <c r="BM1375" s="24" t="s">
        <v>1423</v>
      </c>
    </row>
    <row r="1376" s="12" customFormat="1">
      <c r="B1376" s="240"/>
      <c r="C1376" s="241"/>
      <c r="D1376" s="231" t="s">
        <v>152</v>
      </c>
      <c r="E1376" s="242" t="s">
        <v>24</v>
      </c>
      <c r="F1376" s="243" t="s">
        <v>1424</v>
      </c>
      <c r="G1376" s="241"/>
      <c r="H1376" s="244">
        <v>189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AT1376" s="250" t="s">
        <v>152</v>
      </c>
      <c r="AU1376" s="250" t="s">
        <v>83</v>
      </c>
      <c r="AV1376" s="12" t="s">
        <v>83</v>
      </c>
      <c r="AW1376" s="12" t="s">
        <v>37</v>
      </c>
      <c r="AX1376" s="12" t="s">
        <v>81</v>
      </c>
      <c r="AY1376" s="250" t="s">
        <v>143</v>
      </c>
    </row>
    <row r="1377" s="10" customFormat="1" ht="29.88" customHeight="1">
      <c r="B1377" s="201"/>
      <c r="C1377" s="202"/>
      <c r="D1377" s="203" t="s">
        <v>72</v>
      </c>
      <c r="E1377" s="215" t="s">
        <v>1425</v>
      </c>
      <c r="F1377" s="215" t="s">
        <v>1426</v>
      </c>
      <c r="G1377" s="202"/>
      <c r="H1377" s="202"/>
      <c r="I1377" s="205"/>
      <c r="J1377" s="216">
        <f>BK1377</f>
        <v>0</v>
      </c>
      <c r="K1377" s="202"/>
      <c r="L1377" s="207"/>
      <c r="M1377" s="208"/>
      <c r="N1377" s="209"/>
      <c r="O1377" s="209"/>
      <c r="P1377" s="210">
        <f>SUM(P1378:P1380)</f>
        <v>0</v>
      </c>
      <c r="Q1377" s="209"/>
      <c r="R1377" s="210">
        <f>SUM(R1378:R1380)</f>
        <v>1.2747200000000001</v>
      </c>
      <c r="S1377" s="209"/>
      <c r="T1377" s="211">
        <f>SUM(T1378:T1380)</f>
        <v>0</v>
      </c>
      <c r="AR1377" s="212" t="s">
        <v>83</v>
      </c>
      <c r="AT1377" s="213" t="s">
        <v>72</v>
      </c>
      <c r="AU1377" s="213" t="s">
        <v>81</v>
      </c>
      <c r="AY1377" s="212" t="s">
        <v>143</v>
      </c>
      <c r="BK1377" s="214">
        <f>SUM(BK1378:BK1380)</f>
        <v>0</v>
      </c>
    </row>
    <row r="1378" s="1" customFormat="1" ht="25.5" customHeight="1">
      <c r="B1378" s="46"/>
      <c r="C1378" s="217" t="s">
        <v>1427</v>
      </c>
      <c r="D1378" s="217" t="s">
        <v>145</v>
      </c>
      <c r="E1378" s="218" t="s">
        <v>1428</v>
      </c>
      <c r="F1378" s="219" t="s">
        <v>1429</v>
      </c>
      <c r="G1378" s="220" t="s">
        <v>148</v>
      </c>
      <c r="H1378" s="221">
        <v>4112</v>
      </c>
      <c r="I1378" s="222"/>
      <c r="J1378" s="223">
        <f>ROUND(I1378*H1378,2)</f>
        <v>0</v>
      </c>
      <c r="K1378" s="219" t="s">
        <v>24</v>
      </c>
      <c r="L1378" s="72"/>
      <c r="M1378" s="224" t="s">
        <v>24</v>
      </c>
      <c r="N1378" s="225" t="s">
        <v>44</v>
      </c>
      <c r="O1378" s="47"/>
      <c r="P1378" s="226">
        <f>O1378*H1378</f>
        <v>0</v>
      </c>
      <c r="Q1378" s="226">
        <v>0.00031</v>
      </c>
      <c r="R1378" s="226">
        <f>Q1378*H1378</f>
        <v>1.2747200000000001</v>
      </c>
      <c r="S1378" s="226">
        <v>0</v>
      </c>
      <c r="T1378" s="227">
        <f>S1378*H1378</f>
        <v>0</v>
      </c>
      <c r="AR1378" s="24" t="s">
        <v>230</v>
      </c>
      <c r="AT1378" s="24" t="s">
        <v>145</v>
      </c>
      <c r="AU1378" s="24" t="s">
        <v>83</v>
      </c>
      <c r="AY1378" s="24" t="s">
        <v>143</v>
      </c>
      <c r="BE1378" s="228">
        <f>IF(N1378="základní",J1378,0)</f>
        <v>0</v>
      </c>
      <c r="BF1378" s="228">
        <f>IF(N1378="snížená",J1378,0)</f>
        <v>0</v>
      </c>
      <c r="BG1378" s="228">
        <f>IF(N1378="zákl. přenesená",J1378,0)</f>
        <v>0</v>
      </c>
      <c r="BH1378" s="228">
        <f>IF(N1378="sníž. přenesená",J1378,0)</f>
        <v>0</v>
      </c>
      <c r="BI1378" s="228">
        <f>IF(N1378="nulová",J1378,0)</f>
        <v>0</v>
      </c>
      <c r="BJ1378" s="24" t="s">
        <v>81</v>
      </c>
      <c r="BK1378" s="228">
        <f>ROUND(I1378*H1378,2)</f>
        <v>0</v>
      </c>
      <c r="BL1378" s="24" t="s">
        <v>230</v>
      </c>
      <c r="BM1378" s="24" t="s">
        <v>1430</v>
      </c>
    </row>
    <row r="1379" s="11" customFormat="1">
      <c r="B1379" s="229"/>
      <c r="C1379" s="230"/>
      <c r="D1379" s="231" t="s">
        <v>152</v>
      </c>
      <c r="E1379" s="232" t="s">
        <v>24</v>
      </c>
      <c r="F1379" s="233" t="s">
        <v>1431</v>
      </c>
      <c r="G1379" s="230"/>
      <c r="H1379" s="232" t="s">
        <v>24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AT1379" s="239" t="s">
        <v>152</v>
      </c>
      <c r="AU1379" s="239" t="s">
        <v>83</v>
      </c>
      <c r="AV1379" s="11" t="s">
        <v>81</v>
      </c>
      <c r="AW1379" s="11" t="s">
        <v>37</v>
      </c>
      <c r="AX1379" s="11" t="s">
        <v>73</v>
      </c>
      <c r="AY1379" s="239" t="s">
        <v>143</v>
      </c>
    </row>
    <row r="1380" s="12" customFormat="1">
      <c r="B1380" s="240"/>
      <c r="C1380" s="241"/>
      <c r="D1380" s="231" t="s">
        <v>152</v>
      </c>
      <c r="E1380" s="242" t="s">
        <v>24</v>
      </c>
      <c r="F1380" s="243" t="s">
        <v>1432</v>
      </c>
      <c r="G1380" s="241"/>
      <c r="H1380" s="244">
        <v>4112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AT1380" s="250" t="s">
        <v>152</v>
      </c>
      <c r="AU1380" s="250" t="s">
        <v>83</v>
      </c>
      <c r="AV1380" s="12" t="s">
        <v>83</v>
      </c>
      <c r="AW1380" s="12" t="s">
        <v>37</v>
      </c>
      <c r="AX1380" s="12" t="s">
        <v>81</v>
      </c>
      <c r="AY1380" s="250" t="s">
        <v>143</v>
      </c>
    </row>
    <row r="1381" s="10" customFormat="1" ht="37.44" customHeight="1">
      <c r="B1381" s="201"/>
      <c r="C1381" s="202"/>
      <c r="D1381" s="203" t="s">
        <v>72</v>
      </c>
      <c r="E1381" s="204" t="s">
        <v>235</v>
      </c>
      <c r="F1381" s="204" t="s">
        <v>1433</v>
      </c>
      <c r="G1381" s="202"/>
      <c r="H1381" s="202"/>
      <c r="I1381" s="205"/>
      <c r="J1381" s="206">
        <f>BK1381</f>
        <v>0</v>
      </c>
      <c r="K1381" s="202"/>
      <c r="L1381" s="207"/>
      <c r="M1381" s="208"/>
      <c r="N1381" s="209"/>
      <c r="O1381" s="209"/>
      <c r="P1381" s="210">
        <f>P1382</f>
        <v>0</v>
      </c>
      <c r="Q1381" s="209"/>
      <c r="R1381" s="210">
        <f>R1382</f>
        <v>0</v>
      </c>
      <c r="S1381" s="209"/>
      <c r="T1381" s="211">
        <f>T1382</f>
        <v>0</v>
      </c>
      <c r="AR1381" s="212" t="s">
        <v>160</v>
      </c>
      <c r="AT1381" s="213" t="s">
        <v>72</v>
      </c>
      <c r="AU1381" s="213" t="s">
        <v>73</v>
      </c>
      <c r="AY1381" s="212" t="s">
        <v>143</v>
      </c>
      <c r="BK1381" s="214">
        <f>BK1382</f>
        <v>0</v>
      </c>
    </row>
    <row r="1382" s="10" customFormat="1" ht="19.92" customHeight="1">
      <c r="B1382" s="201"/>
      <c r="C1382" s="202"/>
      <c r="D1382" s="203" t="s">
        <v>72</v>
      </c>
      <c r="E1382" s="215" t="s">
        <v>1434</v>
      </c>
      <c r="F1382" s="215" t="s">
        <v>1435</v>
      </c>
      <c r="G1382" s="202"/>
      <c r="H1382" s="202"/>
      <c r="I1382" s="205"/>
      <c r="J1382" s="216">
        <f>BK1382</f>
        <v>0</v>
      </c>
      <c r="K1382" s="202"/>
      <c r="L1382" s="207"/>
      <c r="M1382" s="208"/>
      <c r="N1382" s="209"/>
      <c r="O1382" s="209"/>
      <c r="P1382" s="210">
        <f>SUM(P1383:P1386)</f>
        <v>0</v>
      </c>
      <c r="Q1382" s="209"/>
      <c r="R1382" s="210">
        <f>SUM(R1383:R1386)</f>
        <v>0</v>
      </c>
      <c r="S1382" s="209"/>
      <c r="T1382" s="211">
        <f>SUM(T1383:T1386)</f>
        <v>0</v>
      </c>
      <c r="AR1382" s="212" t="s">
        <v>160</v>
      </c>
      <c r="AT1382" s="213" t="s">
        <v>72</v>
      </c>
      <c r="AU1382" s="213" t="s">
        <v>81</v>
      </c>
      <c r="AY1382" s="212" t="s">
        <v>143</v>
      </c>
      <c r="BK1382" s="214">
        <f>SUM(BK1383:BK1386)</f>
        <v>0</v>
      </c>
    </row>
    <row r="1383" s="1" customFormat="1" ht="16.5" customHeight="1">
      <c r="B1383" s="46"/>
      <c r="C1383" s="217" t="s">
        <v>1436</v>
      </c>
      <c r="D1383" s="217" t="s">
        <v>145</v>
      </c>
      <c r="E1383" s="218" t="s">
        <v>1437</v>
      </c>
      <c r="F1383" s="219" t="s">
        <v>1438</v>
      </c>
      <c r="G1383" s="220" t="s">
        <v>673</v>
      </c>
      <c r="H1383" s="221">
        <v>19</v>
      </c>
      <c r="I1383" s="222"/>
      <c r="J1383" s="223">
        <f>ROUND(I1383*H1383,2)</f>
        <v>0</v>
      </c>
      <c r="K1383" s="219" t="s">
        <v>24</v>
      </c>
      <c r="L1383" s="72"/>
      <c r="M1383" s="224" t="s">
        <v>24</v>
      </c>
      <c r="N1383" s="225" t="s">
        <v>44</v>
      </c>
      <c r="O1383" s="47"/>
      <c r="P1383" s="226">
        <f>O1383*H1383</f>
        <v>0</v>
      </c>
      <c r="Q1383" s="226">
        <v>0</v>
      </c>
      <c r="R1383" s="226">
        <f>Q1383*H1383</f>
        <v>0</v>
      </c>
      <c r="S1383" s="226">
        <v>0</v>
      </c>
      <c r="T1383" s="227">
        <f>S1383*H1383</f>
        <v>0</v>
      </c>
      <c r="AR1383" s="24" t="s">
        <v>651</v>
      </c>
      <c r="AT1383" s="24" t="s">
        <v>145</v>
      </c>
      <c r="AU1383" s="24" t="s">
        <v>83</v>
      </c>
      <c r="AY1383" s="24" t="s">
        <v>143</v>
      </c>
      <c r="BE1383" s="228">
        <f>IF(N1383="základní",J1383,0)</f>
        <v>0</v>
      </c>
      <c r="BF1383" s="228">
        <f>IF(N1383="snížená",J1383,0)</f>
        <v>0</v>
      </c>
      <c r="BG1383" s="228">
        <f>IF(N1383="zákl. přenesená",J1383,0)</f>
        <v>0</v>
      </c>
      <c r="BH1383" s="228">
        <f>IF(N1383="sníž. přenesená",J1383,0)</f>
        <v>0</v>
      </c>
      <c r="BI1383" s="228">
        <f>IF(N1383="nulová",J1383,0)</f>
        <v>0</v>
      </c>
      <c r="BJ1383" s="24" t="s">
        <v>81</v>
      </c>
      <c r="BK1383" s="228">
        <f>ROUND(I1383*H1383,2)</f>
        <v>0</v>
      </c>
      <c r="BL1383" s="24" t="s">
        <v>651</v>
      </c>
      <c r="BM1383" s="24" t="s">
        <v>1439</v>
      </c>
    </row>
    <row r="1384" s="11" customFormat="1">
      <c r="B1384" s="229"/>
      <c r="C1384" s="230"/>
      <c r="D1384" s="231" t="s">
        <v>152</v>
      </c>
      <c r="E1384" s="232" t="s">
        <v>24</v>
      </c>
      <c r="F1384" s="233" t="s">
        <v>1440</v>
      </c>
      <c r="G1384" s="230"/>
      <c r="H1384" s="232" t="s">
        <v>24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AT1384" s="239" t="s">
        <v>152</v>
      </c>
      <c r="AU1384" s="239" t="s">
        <v>83</v>
      </c>
      <c r="AV1384" s="11" t="s">
        <v>81</v>
      </c>
      <c r="AW1384" s="11" t="s">
        <v>37</v>
      </c>
      <c r="AX1384" s="11" t="s">
        <v>73</v>
      </c>
      <c r="AY1384" s="239" t="s">
        <v>143</v>
      </c>
    </row>
    <row r="1385" s="12" customFormat="1">
      <c r="B1385" s="240"/>
      <c r="C1385" s="241"/>
      <c r="D1385" s="231" t="s">
        <v>152</v>
      </c>
      <c r="E1385" s="242" t="s">
        <v>24</v>
      </c>
      <c r="F1385" s="243" t="s">
        <v>246</v>
      </c>
      <c r="G1385" s="241"/>
      <c r="H1385" s="244">
        <v>19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AT1385" s="250" t="s">
        <v>152</v>
      </c>
      <c r="AU1385" s="250" t="s">
        <v>83</v>
      </c>
      <c r="AV1385" s="12" t="s">
        <v>83</v>
      </c>
      <c r="AW1385" s="12" t="s">
        <v>37</v>
      </c>
      <c r="AX1385" s="12" t="s">
        <v>73</v>
      </c>
      <c r="AY1385" s="250" t="s">
        <v>143</v>
      </c>
    </row>
    <row r="1386" s="13" customFormat="1">
      <c r="B1386" s="251"/>
      <c r="C1386" s="252"/>
      <c r="D1386" s="231" t="s">
        <v>152</v>
      </c>
      <c r="E1386" s="253" t="s">
        <v>24</v>
      </c>
      <c r="F1386" s="254" t="s">
        <v>155</v>
      </c>
      <c r="G1386" s="252"/>
      <c r="H1386" s="255">
        <v>19</v>
      </c>
      <c r="I1386" s="256"/>
      <c r="J1386" s="252"/>
      <c r="K1386" s="252"/>
      <c r="L1386" s="257"/>
      <c r="M1386" s="258"/>
      <c r="N1386" s="259"/>
      <c r="O1386" s="259"/>
      <c r="P1386" s="259"/>
      <c r="Q1386" s="259"/>
      <c r="R1386" s="259"/>
      <c r="S1386" s="259"/>
      <c r="T1386" s="260"/>
      <c r="AT1386" s="261" t="s">
        <v>152</v>
      </c>
      <c r="AU1386" s="261" t="s">
        <v>83</v>
      </c>
      <c r="AV1386" s="13" t="s">
        <v>150</v>
      </c>
      <c r="AW1386" s="13" t="s">
        <v>37</v>
      </c>
      <c r="AX1386" s="13" t="s">
        <v>81</v>
      </c>
      <c r="AY1386" s="261" t="s">
        <v>143</v>
      </c>
    </row>
    <row r="1387" s="10" customFormat="1" ht="37.44" customHeight="1">
      <c r="B1387" s="201"/>
      <c r="C1387" s="202"/>
      <c r="D1387" s="203" t="s">
        <v>72</v>
      </c>
      <c r="E1387" s="204" t="s">
        <v>1441</v>
      </c>
      <c r="F1387" s="204" t="s">
        <v>1441</v>
      </c>
      <c r="G1387" s="202"/>
      <c r="H1387" s="202"/>
      <c r="I1387" s="205"/>
      <c r="J1387" s="206">
        <f>BK1387</f>
        <v>0</v>
      </c>
      <c r="K1387" s="202"/>
      <c r="L1387" s="207"/>
      <c r="M1387" s="208"/>
      <c r="N1387" s="209"/>
      <c r="O1387" s="209"/>
      <c r="P1387" s="210">
        <f>P1388+P1410</f>
        <v>0</v>
      </c>
      <c r="Q1387" s="209"/>
      <c r="R1387" s="210">
        <f>R1388+R1410</f>
        <v>0.27500000000000002</v>
      </c>
      <c r="S1387" s="209"/>
      <c r="T1387" s="211">
        <f>T1388+T1410</f>
        <v>0</v>
      </c>
      <c r="AR1387" s="212" t="s">
        <v>171</v>
      </c>
      <c r="AT1387" s="213" t="s">
        <v>72</v>
      </c>
      <c r="AU1387" s="213" t="s">
        <v>73</v>
      </c>
      <c r="AY1387" s="212" t="s">
        <v>143</v>
      </c>
      <c r="BK1387" s="214">
        <f>BK1388+BK1410</f>
        <v>0</v>
      </c>
    </row>
    <row r="1388" s="10" customFormat="1" ht="19.92" customHeight="1">
      <c r="B1388" s="201"/>
      <c r="C1388" s="202"/>
      <c r="D1388" s="203" t="s">
        <v>72</v>
      </c>
      <c r="E1388" s="215" t="s">
        <v>1442</v>
      </c>
      <c r="F1388" s="215" t="s">
        <v>1443</v>
      </c>
      <c r="G1388" s="202"/>
      <c r="H1388" s="202"/>
      <c r="I1388" s="205"/>
      <c r="J1388" s="216">
        <f>BK1388</f>
        <v>0</v>
      </c>
      <c r="K1388" s="202"/>
      <c r="L1388" s="207"/>
      <c r="M1388" s="208"/>
      <c r="N1388" s="209"/>
      <c r="O1388" s="209"/>
      <c r="P1388" s="210">
        <f>SUM(P1389:P1409)</f>
        <v>0</v>
      </c>
      <c r="Q1388" s="209"/>
      <c r="R1388" s="210">
        <f>SUM(R1389:R1409)</f>
        <v>0</v>
      </c>
      <c r="S1388" s="209"/>
      <c r="T1388" s="211">
        <f>SUM(T1389:T1409)</f>
        <v>0</v>
      </c>
      <c r="AR1388" s="212" t="s">
        <v>171</v>
      </c>
      <c r="AT1388" s="213" t="s">
        <v>72</v>
      </c>
      <c r="AU1388" s="213" t="s">
        <v>81</v>
      </c>
      <c r="AY1388" s="212" t="s">
        <v>143</v>
      </c>
      <c r="BK1388" s="214">
        <f>SUM(BK1389:BK1409)</f>
        <v>0</v>
      </c>
    </row>
    <row r="1389" s="1" customFormat="1" ht="16.5" customHeight="1">
      <c r="B1389" s="46"/>
      <c r="C1389" s="217" t="s">
        <v>1444</v>
      </c>
      <c r="D1389" s="217" t="s">
        <v>145</v>
      </c>
      <c r="E1389" s="218" t="s">
        <v>1445</v>
      </c>
      <c r="F1389" s="219" t="s">
        <v>1446</v>
      </c>
      <c r="G1389" s="220" t="s">
        <v>1447</v>
      </c>
      <c r="H1389" s="221">
        <v>1</v>
      </c>
      <c r="I1389" s="222"/>
      <c r="J1389" s="223">
        <f>ROUND(I1389*H1389,2)</f>
        <v>0</v>
      </c>
      <c r="K1389" s="219" t="s">
        <v>24</v>
      </c>
      <c r="L1389" s="72"/>
      <c r="M1389" s="224" t="s">
        <v>24</v>
      </c>
      <c r="N1389" s="225" t="s">
        <v>44</v>
      </c>
      <c r="O1389" s="47"/>
      <c r="P1389" s="226">
        <f>O1389*H1389</f>
        <v>0</v>
      </c>
      <c r="Q1389" s="226">
        <v>0</v>
      </c>
      <c r="R1389" s="226">
        <f>Q1389*H1389</f>
        <v>0</v>
      </c>
      <c r="S1389" s="226">
        <v>0</v>
      </c>
      <c r="T1389" s="227">
        <f>S1389*H1389</f>
        <v>0</v>
      </c>
      <c r="AR1389" s="24" t="s">
        <v>150</v>
      </c>
      <c r="AT1389" s="24" t="s">
        <v>145</v>
      </c>
      <c r="AU1389" s="24" t="s">
        <v>83</v>
      </c>
      <c r="AY1389" s="24" t="s">
        <v>143</v>
      </c>
      <c r="BE1389" s="228">
        <f>IF(N1389="základní",J1389,0)</f>
        <v>0</v>
      </c>
      <c r="BF1389" s="228">
        <f>IF(N1389="snížená",J1389,0)</f>
        <v>0</v>
      </c>
      <c r="BG1389" s="228">
        <f>IF(N1389="zákl. přenesená",J1389,0)</f>
        <v>0</v>
      </c>
      <c r="BH1389" s="228">
        <f>IF(N1389="sníž. přenesená",J1389,0)</f>
        <v>0</v>
      </c>
      <c r="BI1389" s="228">
        <f>IF(N1389="nulová",J1389,0)</f>
        <v>0</v>
      </c>
      <c r="BJ1389" s="24" t="s">
        <v>81</v>
      </c>
      <c r="BK1389" s="228">
        <f>ROUND(I1389*H1389,2)</f>
        <v>0</v>
      </c>
      <c r="BL1389" s="24" t="s">
        <v>150</v>
      </c>
      <c r="BM1389" s="24" t="s">
        <v>1448</v>
      </c>
    </row>
    <row r="1390" s="1" customFormat="1">
      <c r="B1390" s="46"/>
      <c r="C1390" s="74"/>
      <c r="D1390" s="231" t="s">
        <v>296</v>
      </c>
      <c r="E1390" s="74"/>
      <c r="F1390" s="272" t="s">
        <v>1449</v>
      </c>
      <c r="G1390" s="74"/>
      <c r="H1390" s="74"/>
      <c r="I1390" s="187"/>
      <c r="J1390" s="74"/>
      <c r="K1390" s="74"/>
      <c r="L1390" s="72"/>
      <c r="M1390" s="273"/>
      <c r="N1390" s="47"/>
      <c r="O1390" s="47"/>
      <c r="P1390" s="47"/>
      <c r="Q1390" s="47"/>
      <c r="R1390" s="47"/>
      <c r="S1390" s="47"/>
      <c r="T1390" s="95"/>
      <c r="AT1390" s="24" t="s">
        <v>296</v>
      </c>
      <c r="AU1390" s="24" t="s">
        <v>83</v>
      </c>
    </row>
    <row r="1391" s="1" customFormat="1" ht="16.5" customHeight="1">
      <c r="B1391" s="46"/>
      <c r="C1391" s="217" t="s">
        <v>1450</v>
      </c>
      <c r="D1391" s="217" t="s">
        <v>145</v>
      </c>
      <c r="E1391" s="218" t="s">
        <v>1451</v>
      </c>
      <c r="F1391" s="219" t="s">
        <v>1452</v>
      </c>
      <c r="G1391" s="220" t="s">
        <v>1447</v>
      </c>
      <c r="H1391" s="221">
        <v>1</v>
      </c>
      <c r="I1391" s="222"/>
      <c r="J1391" s="223">
        <f>ROUND(I1391*H1391,2)</f>
        <v>0</v>
      </c>
      <c r="K1391" s="219" t="s">
        <v>24</v>
      </c>
      <c r="L1391" s="72"/>
      <c r="M1391" s="224" t="s">
        <v>24</v>
      </c>
      <c r="N1391" s="225" t="s">
        <v>44</v>
      </c>
      <c r="O1391" s="47"/>
      <c r="P1391" s="226">
        <f>O1391*H1391</f>
        <v>0</v>
      </c>
      <c r="Q1391" s="226">
        <v>0</v>
      </c>
      <c r="R1391" s="226">
        <f>Q1391*H1391</f>
        <v>0</v>
      </c>
      <c r="S1391" s="226">
        <v>0</v>
      </c>
      <c r="T1391" s="227">
        <f>S1391*H1391</f>
        <v>0</v>
      </c>
      <c r="AR1391" s="24" t="s">
        <v>150</v>
      </c>
      <c r="AT1391" s="24" t="s">
        <v>145</v>
      </c>
      <c r="AU1391" s="24" t="s">
        <v>83</v>
      </c>
      <c r="AY1391" s="24" t="s">
        <v>143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24" t="s">
        <v>81</v>
      </c>
      <c r="BK1391" s="228">
        <f>ROUND(I1391*H1391,2)</f>
        <v>0</v>
      </c>
      <c r="BL1391" s="24" t="s">
        <v>150</v>
      </c>
      <c r="BM1391" s="24" t="s">
        <v>1453</v>
      </c>
    </row>
    <row r="1392" s="1" customFormat="1" ht="16.5" customHeight="1">
      <c r="B1392" s="46"/>
      <c r="C1392" s="217" t="s">
        <v>1454</v>
      </c>
      <c r="D1392" s="217" t="s">
        <v>145</v>
      </c>
      <c r="E1392" s="218" t="s">
        <v>1455</v>
      </c>
      <c r="F1392" s="219" t="s">
        <v>1456</v>
      </c>
      <c r="G1392" s="220" t="s">
        <v>1447</v>
      </c>
      <c r="H1392" s="221">
        <v>1</v>
      </c>
      <c r="I1392" s="222"/>
      <c r="J1392" s="223">
        <f>ROUND(I1392*H1392,2)</f>
        <v>0</v>
      </c>
      <c r="K1392" s="219" t="s">
        <v>24</v>
      </c>
      <c r="L1392" s="72"/>
      <c r="M1392" s="224" t="s">
        <v>24</v>
      </c>
      <c r="N1392" s="225" t="s">
        <v>44</v>
      </c>
      <c r="O1392" s="47"/>
      <c r="P1392" s="226">
        <f>O1392*H1392</f>
        <v>0</v>
      </c>
      <c r="Q1392" s="226">
        <v>0</v>
      </c>
      <c r="R1392" s="226">
        <f>Q1392*H1392</f>
        <v>0</v>
      </c>
      <c r="S1392" s="226">
        <v>0</v>
      </c>
      <c r="T1392" s="227">
        <f>S1392*H1392</f>
        <v>0</v>
      </c>
      <c r="AR1392" s="24" t="s">
        <v>150</v>
      </c>
      <c r="AT1392" s="24" t="s">
        <v>145</v>
      </c>
      <c r="AU1392" s="24" t="s">
        <v>83</v>
      </c>
      <c r="AY1392" s="24" t="s">
        <v>143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24" t="s">
        <v>81</v>
      </c>
      <c r="BK1392" s="228">
        <f>ROUND(I1392*H1392,2)</f>
        <v>0</v>
      </c>
      <c r="BL1392" s="24" t="s">
        <v>150</v>
      </c>
      <c r="BM1392" s="24" t="s">
        <v>1457</v>
      </c>
    </row>
    <row r="1393" s="1" customFormat="1">
      <c r="B1393" s="46"/>
      <c r="C1393" s="74"/>
      <c r="D1393" s="231" t="s">
        <v>296</v>
      </c>
      <c r="E1393" s="74"/>
      <c r="F1393" s="272" t="s">
        <v>1458</v>
      </c>
      <c r="G1393" s="74"/>
      <c r="H1393" s="74"/>
      <c r="I1393" s="187"/>
      <c r="J1393" s="74"/>
      <c r="K1393" s="74"/>
      <c r="L1393" s="72"/>
      <c r="M1393" s="273"/>
      <c r="N1393" s="47"/>
      <c r="O1393" s="47"/>
      <c r="P1393" s="47"/>
      <c r="Q1393" s="47"/>
      <c r="R1393" s="47"/>
      <c r="S1393" s="47"/>
      <c r="T1393" s="95"/>
      <c r="AT1393" s="24" t="s">
        <v>296</v>
      </c>
      <c r="AU1393" s="24" t="s">
        <v>83</v>
      </c>
    </row>
    <row r="1394" s="1" customFormat="1" ht="16.5" customHeight="1">
      <c r="B1394" s="46"/>
      <c r="C1394" s="217" t="s">
        <v>1459</v>
      </c>
      <c r="D1394" s="217" t="s">
        <v>145</v>
      </c>
      <c r="E1394" s="218" t="s">
        <v>1460</v>
      </c>
      <c r="F1394" s="219" t="s">
        <v>1461</v>
      </c>
      <c r="G1394" s="220" t="s">
        <v>1447</v>
      </c>
      <c r="H1394" s="221">
        <v>1</v>
      </c>
      <c r="I1394" s="222"/>
      <c r="J1394" s="223">
        <f>ROUND(I1394*H1394,2)</f>
        <v>0</v>
      </c>
      <c r="K1394" s="219" t="s">
        <v>24</v>
      </c>
      <c r="L1394" s="72"/>
      <c r="M1394" s="224" t="s">
        <v>24</v>
      </c>
      <c r="N1394" s="225" t="s">
        <v>44</v>
      </c>
      <c r="O1394" s="47"/>
      <c r="P1394" s="226">
        <f>O1394*H1394</f>
        <v>0</v>
      </c>
      <c r="Q1394" s="226">
        <v>0</v>
      </c>
      <c r="R1394" s="226">
        <f>Q1394*H1394</f>
        <v>0</v>
      </c>
      <c r="S1394" s="226">
        <v>0</v>
      </c>
      <c r="T1394" s="227">
        <f>S1394*H1394</f>
        <v>0</v>
      </c>
      <c r="AR1394" s="24" t="s">
        <v>150</v>
      </c>
      <c r="AT1394" s="24" t="s">
        <v>145</v>
      </c>
      <c r="AU1394" s="24" t="s">
        <v>83</v>
      </c>
      <c r="AY1394" s="24" t="s">
        <v>143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24" t="s">
        <v>81</v>
      </c>
      <c r="BK1394" s="228">
        <f>ROUND(I1394*H1394,2)</f>
        <v>0</v>
      </c>
      <c r="BL1394" s="24" t="s">
        <v>150</v>
      </c>
      <c r="BM1394" s="24" t="s">
        <v>1462</v>
      </c>
    </row>
    <row r="1395" s="1" customFormat="1">
      <c r="B1395" s="46"/>
      <c r="C1395" s="74"/>
      <c r="D1395" s="231" t="s">
        <v>296</v>
      </c>
      <c r="E1395" s="74"/>
      <c r="F1395" s="272" t="s">
        <v>1463</v>
      </c>
      <c r="G1395" s="74"/>
      <c r="H1395" s="74"/>
      <c r="I1395" s="187"/>
      <c r="J1395" s="74"/>
      <c r="K1395" s="74"/>
      <c r="L1395" s="72"/>
      <c r="M1395" s="273"/>
      <c r="N1395" s="47"/>
      <c r="O1395" s="47"/>
      <c r="P1395" s="47"/>
      <c r="Q1395" s="47"/>
      <c r="R1395" s="47"/>
      <c r="S1395" s="47"/>
      <c r="T1395" s="95"/>
      <c r="AT1395" s="24" t="s">
        <v>296</v>
      </c>
      <c r="AU1395" s="24" t="s">
        <v>83</v>
      </c>
    </row>
    <row r="1396" s="1" customFormat="1" ht="16.5" customHeight="1">
      <c r="B1396" s="46"/>
      <c r="C1396" s="217" t="s">
        <v>1464</v>
      </c>
      <c r="D1396" s="217" t="s">
        <v>145</v>
      </c>
      <c r="E1396" s="218" t="s">
        <v>1465</v>
      </c>
      <c r="F1396" s="219" t="s">
        <v>1466</v>
      </c>
      <c r="G1396" s="220" t="s">
        <v>1447</v>
      </c>
      <c r="H1396" s="221">
        <v>1</v>
      </c>
      <c r="I1396" s="222"/>
      <c r="J1396" s="223">
        <f>ROUND(I1396*H1396,2)</f>
        <v>0</v>
      </c>
      <c r="K1396" s="219" t="s">
        <v>24</v>
      </c>
      <c r="L1396" s="72"/>
      <c r="M1396" s="224" t="s">
        <v>24</v>
      </c>
      <c r="N1396" s="225" t="s">
        <v>44</v>
      </c>
      <c r="O1396" s="47"/>
      <c r="P1396" s="226">
        <f>O1396*H1396</f>
        <v>0</v>
      </c>
      <c r="Q1396" s="226">
        <v>0</v>
      </c>
      <c r="R1396" s="226">
        <f>Q1396*H1396</f>
        <v>0</v>
      </c>
      <c r="S1396" s="226">
        <v>0</v>
      </c>
      <c r="T1396" s="227">
        <f>S1396*H1396</f>
        <v>0</v>
      </c>
      <c r="AR1396" s="24" t="s">
        <v>150</v>
      </c>
      <c r="AT1396" s="24" t="s">
        <v>145</v>
      </c>
      <c r="AU1396" s="24" t="s">
        <v>83</v>
      </c>
      <c r="AY1396" s="24" t="s">
        <v>143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24" t="s">
        <v>81</v>
      </c>
      <c r="BK1396" s="228">
        <f>ROUND(I1396*H1396,2)</f>
        <v>0</v>
      </c>
      <c r="BL1396" s="24" t="s">
        <v>150</v>
      </c>
      <c r="BM1396" s="24" t="s">
        <v>1467</v>
      </c>
    </row>
    <row r="1397" s="1" customFormat="1">
      <c r="B1397" s="46"/>
      <c r="C1397" s="74"/>
      <c r="D1397" s="231" t="s">
        <v>296</v>
      </c>
      <c r="E1397" s="74"/>
      <c r="F1397" s="272" t="s">
        <v>1468</v>
      </c>
      <c r="G1397" s="74"/>
      <c r="H1397" s="74"/>
      <c r="I1397" s="187"/>
      <c r="J1397" s="74"/>
      <c r="K1397" s="74"/>
      <c r="L1397" s="72"/>
      <c r="M1397" s="273"/>
      <c r="N1397" s="47"/>
      <c r="O1397" s="47"/>
      <c r="P1397" s="47"/>
      <c r="Q1397" s="47"/>
      <c r="R1397" s="47"/>
      <c r="S1397" s="47"/>
      <c r="T1397" s="95"/>
      <c r="AT1397" s="24" t="s">
        <v>296</v>
      </c>
      <c r="AU1397" s="24" t="s">
        <v>83</v>
      </c>
    </row>
    <row r="1398" s="1" customFormat="1" ht="16.5" customHeight="1">
      <c r="B1398" s="46"/>
      <c r="C1398" s="217" t="s">
        <v>1469</v>
      </c>
      <c r="D1398" s="217" t="s">
        <v>145</v>
      </c>
      <c r="E1398" s="218" t="s">
        <v>1470</v>
      </c>
      <c r="F1398" s="219" t="s">
        <v>1471</v>
      </c>
      <c r="G1398" s="220" t="s">
        <v>1447</v>
      </c>
      <c r="H1398" s="221">
        <v>1</v>
      </c>
      <c r="I1398" s="222"/>
      <c r="J1398" s="223">
        <f>ROUND(I1398*H1398,2)</f>
        <v>0</v>
      </c>
      <c r="K1398" s="219" t="s">
        <v>24</v>
      </c>
      <c r="L1398" s="72"/>
      <c r="M1398" s="224" t="s">
        <v>24</v>
      </c>
      <c r="N1398" s="225" t="s">
        <v>44</v>
      </c>
      <c r="O1398" s="47"/>
      <c r="P1398" s="226">
        <f>O1398*H1398</f>
        <v>0</v>
      </c>
      <c r="Q1398" s="226">
        <v>0</v>
      </c>
      <c r="R1398" s="226">
        <f>Q1398*H1398</f>
        <v>0</v>
      </c>
      <c r="S1398" s="226">
        <v>0</v>
      </c>
      <c r="T1398" s="227">
        <f>S1398*H1398</f>
        <v>0</v>
      </c>
      <c r="AR1398" s="24" t="s">
        <v>150</v>
      </c>
      <c r="AT1398" s="24" t="s">
        <v>145</v>
      </c>
      <c r="AU1398" s="24" t="s">
        <v>83</v>
      </c>
      <c r="AY1398" s="24" t="s">
        <v>143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24" t="s">
        <v>81</v>
      </c>
      <c r="BK1398" s="228">
        <f>ROUND(I1398*H1398,2)</f>
        <v>0</v>
      </c>
      <c r="BL1398" s="24" t="s">
        <v>150</v>
      </c>
      <c r="BM1398" s="24" t="s">
        <v>1472</v>
      </c>
    </row>
    <row r="1399" s="1" customFormat="1">
      <c r="B1399" s="46"/>
      <c r="C1399" s="74"/>
      <c r="D1399" s="231" t="s">
        <v>296</v>
      </c>
      <c r="E1399" s="74"/>
      <c r="F1399" s="272" t="s">
        <v>1468</v>
      </c>
      <c r="G1399" s="74"/>
      <c r="H1399" s="74"/>
      <c r="I1399" s="187"/>
      <c r="J1399" s="74"/>
      <c r="K1399" s="74"/>
      <c r="L1399" s="72"/>
      <c r="M1399" s="273"/>
      <c r="N1399" s="47"/>
      <c r="O1399" s="47"/>
      <c r="P1399" s="47"/>
      <c r="Q1399" s="47"/>
      <c r="R1399" s="47"/>
      <c r="S1399" s="47"/>
      <c r="T1399" s="95"/>
      <c r="AT1399" s="24" t="s">
        <v>296</v>
      </c>
      <c r="AU1399" s="24" t="s">
        <v>83</v>
      </c>
    </row>
    <row r="1400" s="1" customFormat="1" ht="16.5" customHeight="1">
      <c r="B1400" s="46"/>
      <c r="C1400" s="217" t="s">
        <v>1473</v>
      </c>
      <c r="D1400" s="217" t="s">
        <v>145</v>
      </c>
      <c r="E1400" s="218" t="s">
        <v>1474</v>
      </c>
      <c r="F1400" s="219" t="s">
        <v>1475</v>
      </c>
      <c r="G1400" s="220" t="s">
        <v>1447</v>
      </c>
      <c r="H1400" s="221">
        <v>1</v>
      </c>
      <c r="I1400" s="222"/>
      <c r="J1400" s="223">
        <f>ROUND(I1400*H1400,2)</f>
        <v>0</v>
      </c>
      <c r="K1400" s="219" t="s">
        <v>24</v>
      </c>
      <c r="L1400" s="72"/>
      <c r="M1400" s="224" t="s">
        <v>24</v>
      </c>
      <c r="N1400" s="225" t="s">
        <v>44</v>
      </c>
      <c r="O1400" s="47"/>
      <c r="P1400" s="226">
        <f>O1400*H1400</f>
        <v>0</v>
      </c>
      <c r="Q1400" s="226">
        <v>0</v>
      </c>
      <c r="R1400" s="226">
        <f>Q1400*H1400</f>
        <v>0</v>
      </c>
      <c r="S1400" s="226">
        <v>0</v>
      </c>
      <c r="T1400" s="227">
        <f>S1400*H1400</f>
        <v>0</v>
      </c>
      <c r="AR1400" s="24" t="s">
        <v>150</v>
      </c>
      <c r="AT1400" s="24" t="s">
        <v>145</v>
      </c>
      <c r="AU1400" s="24" t="s">
        <v>83</v>
      </c>
      <c r="AY1400" s="24" t="s">
        <v>143</v>
      </c>
      <c r="BE1400" s="228">
        <f>IF(N1400="základní",J1400,0)</f>
        <v>0</v>
      </c>
      <c r="BF1400" s="228">
        <f>IF(N1400="snížená",J1400,0)</f>
        <v>0</v>
      </c>
      <c r="BG1400" s="228">
        <f>IF(N1400="zákl. přenesená",J1400,0)</f>
        <v>0</v>
      </c>
      <c r="BH1400" s="228">
        <f>IF(N1400="sníž. přenesená",J1400,0)</f>
        <v>0</v>
      </c>
      <c r="BI1400" s="228">
        <f>IF(N1400="nulová",J1400,0)</f>
        <v>0</v>
      </c>
      <c r="BJ1400" s="24" t="s">
        <v>81</v>
      </c>
      <c r="BK1400" s="228">
        <f>ROUND(I1400*H1400,2)</f>
        <v>0</v>
      </c>
      <c r="BL1400" s="24" t="s">
        <v>150</v>
      </c>
      <c r="BM1400" s="24" t="s">
        <v>1476</v>
      </c>
    </row>
    <row r="1401" s="1" customFormat="1">
      <c r="B1401" s="46"/>
      <c r="C1401" s="74"/>
      <c r="D1401" s="231" t="s">
        <v>296</v>
      </c>
      <c r="E1401" s="74"/>
      <c r="F1401" s="272" t="s">
        <v>1468</v>
      </c>
      <c r="G1401" s="74"/>
      <c r="H1401" s="74"/>
      <c r="I1401" s="187"/>
      <c r="J1401" s="74"/>
      <c r="K1401" s="74"/>
      <c r="L1401" s="72"/>
      <c r="M1401" s="273"/>
      <c r="N1401" s="47"/>
      <c r="O1401" s="47"/>
      <c r="P1401" s="47"/>
      <c r="Q1401" s="47"/>
      <c r="R1401" s="47"/>
      <c r="S1401" s="47"/>
      <c r="T1401" s="95"/>
      <c r="AT1401" s="24" t="s">
        <v>296</v>
      </c>
      <c r="AU1401" s="24" t="s">
        <v>83</v>
      </c>
    </row>
    <row r="1402" s="1" customFormat="1" ht="25.5" customHeight="1">
      <c r="B1402" s="46"/>
      <c r="C1402" s="217" t="s">
        <v>1477</v>
      </c>
      <c r="D1402" s="217" t="s">
        <v>145</v>
      </c>
      <c r="E1402" s="218" t="s">
        <v>1478</v>
      </c>
      <c r="F1402" s="219" t="s">
        <v>1479</v>
      </c>
      <c r="G1402" s="220" t="s">
        <v>1447</v>
      </c>
      <c r="H1402" s="221">
        <v>1</v>
      </c>
      <c r="I1402" s="222"/>
      <c r="J1402" s="223">
        <f>ROUND(I1402*H1402,2)</f>
        <v>0</v>
      </c>
      <c r="K1402" s="219" t="s">
        <v>24</v>
      </c>
      <c r="L1402" s="72"/>
      <c r="M1402" s="224" t="s">
        <v>24</v>
      </c>
      <c r="N1402" s="225" t="s">
        <v>44</v>
      </c>
      <c r="O1402" s="47"/>
      <c r="P1402" s="226">
        <f>O1402*H1402</f>
        <v>0</v>
      </c>
      <c r="Q1402" s="226">
        <v>0</v>
      </c>
      <c r="R1402" s="226">
        <f>Q1402*H1402</f>
        <v>0</v>
      </c>
      <c r="S1402" s="226">
        <v>0</v>
      </c>
      <c r="T1402" s="227">
        <f>S1402*H1402</f>
        <v>0</v>
      </c>
      <c r="AR1402" s="24" t="s">
        <v>150</v>
      </c>
      <c r="AT1402" s="24" t="s">
        <v>145</v>
      </c>
      <c r="AU1402" s="24" t="s">
        <v>83</v>
      </c>
      <c r="AY1402" s="24" t="s">
        <v>143</v>
      </c>
      <c r="BE1402" s="228">
        <f>IF(N1402="základní",J1402,0)</f>
        <v>0</v>
      </c>
      <c r="BF1402" s="228">
        <f>IF(N1402="snížená",J1402,0)</f>
        <v>0</v>
      </c>
      <c r="BG1402" s="228">
        <f>IF(N1402="zákl. přenesená",J1402,0)</f>
        <v>0</v>
      </c>
      <c r="BH1402" s="228">
        <f>IF(N1402="sníž. přenesená",J1402,0)</f>
        <v>0</v>
      </c>
      <c r="BI1402" s="228">
        <f>IF(N1402="nulová",J1402,0)</f>
        <v>0</v>
      </c>
      <c r="BJ1402" s="24" t="s">
        <v>81</v>
      </c>
      <c r="BK1402" s="228">
        <f>ROUND(I1402*H1402,2)</f>
        <v>0</v>
      </c>
      <c r="BL1402" s="24" t="s">
        <v>150</v>
      </c>
      <c r="BM1402" s="24" t="s">
        <v>1480</v>
      </c>
    </row>
    <row r="1403" s="1" customFormat="1">
      <c r="B1403" s="46"/>
      <c r="C1403" s="74"/>
      <c r="D1403" s="231" t="s">
        <v>296</v>
      </c>
      <c r="E1403" s="74"/>
      <c r="F1403" s="272" t="s">
        <v>1468</v>
      </c>
      <c r="G1403" s="74"/>
      <c r="H1403" s="74"/>
      <c r="I1403" s="187"/>
      <c r="J1403" s="74"/>
      <c r="K1403" s="74"/>
      <c r="L1403" s="72"/>
      <c r="M1403" s="273"/>
      <c r="N1403" s="47"/>
      <c r="O1403" s="47"/>
      <c r="P1403" s="47"/>
      <c r="Q1403" s="47"/>
      <c r="R1403" s="47"/>
      <c r="S1403" s="47"/>
      <c r="T1403" s="95"/>
      <c r="AT1403" s="24" t="s">
        <v>296</v>
      </c>
      <c r="AU1403" s="24" t="s">
        <v>83</v>
      </c>
    </row>
    <row r="1404" s="1" customFormat="1" ht="16.5" customHeight="1">
      <c r="B1404" s="46"/>
      <c r="C1404" s="217" t="s">
        <v>1481</v>
      </c>
      <c r="D1404" s="217" t="s">
        <v>145</v>
      </c>
      <c r="E1404" s="218" t="s">
        <v>1482</v>
      </c>
      <c r="F1404" s="219" t="s">
        <v>1483</v>
      </c>
      <c r="G1404" s="220" t="s">
        <v>1447</v>
      </c>
      <c r="H1404" s="221">
        <v>1</v>
      </c>
      <c r="I1404" s="222"/>
      <c r="J1404" s="223">
        <f>ROUND(I1404*H1404,2)</f>
        <v>0</v>
      </c>
      <c r="K1404" s="219" t="s">
        <v>24</v>
      </c>
      <c r="L1404" s="72"/>
      <c r="M1404" s="224" t="s">
        <v>24</v>
      </c>
      <c r="N1404" s="225" t="s">
        <v>44</v>
      </c>
      <c r="O1404" s="47"/>
      <c r="P1404" s="226">
        <f>O1404*H1404</f>
        <v>0</v>
      </c>
      <c r="Q1404" s="226">
        <v>0</v>
      </c>
      <c r="R1404" s="226">
        <f>Q1404*H1404</f>
        <v>0</v>
      </c>
      <c r="S1404" s="226">
        <v>0</v>
      </c>
      <c r="T1404" s="227">
        <f>S1404*H1404</f>
        <v>0</v>
      </c>
      <c r="AR1404" s="24" t="s">
        <v>150</v>
      </c>
      <c r="AT1404" s="24" t="s">
        <v>145</v>
      </c>
      <c r="AU1404" s="24" t="s">
        <v>83</v>
      </c>
      <c r="AY1404" s="24" t="s">
        <v>143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24" t="s">
        <v>81</v>
      </c>
      <c r="BK1404" s="228">
        <f>ROUND(I1404*H1404,2)</f>
        <v>0</v>
      </c>
      <c r="BL1404" s="24" t="s">
        <v>150</v>
      </c>
      <c r="BM1404" s="24" t="s">
        <v>1484</v>
      </c>
    </row>
    <row r="1405" s="1" customFormat="1">
      <c r="B1405" s="46"/>
      <c r="C1405" s="74"/>
      <c r="D1405" s="231" t="s">
        <v>296</v>
      </c>
      <c r="E1405" s="74"/>
      <c r="F1405" s="272" t="s">
        <v>1468</v>
      </c>
      <c r="G1405" s="74"/>
      <c r="H1405" s="74"/>
      <c r="I1405" s="187"/>
      <c r="J1405" s="74"/>
      <c r="K1405" s="74"/>
      <c r="L1405" s="72"/>
      <c r="M1405" s="273"/>
      <c r="N1405" s="47"/>
      <c r="O1405" s="47"/>
      <c r="P1405" s="47"/>
      <c r="Q1405" s="47"/>
      <c r="R1405" s="47"/>
      <c r="S1405" s="47"/>
      <c r="T1405" s="95"/>
      <c r="AT1405" s="24" t="s">
        <v>296</v>
      </c>
      <c r="AU1405" s="24" t="s">
        <v>83</v>
      </c>
    </row>
    <row r="1406" s="1" customFormat="1" ht="25.5" customHeight="1">
      <c r="B1406" s="46"/>
      <c r="C1406" s="217" t="s">
        <v>1485</v>
      </c>
      <c r="D1406" s="217" t="s">
        <v>145</v>
      </c>
      <c r="E1406" s="218" t="s">
        <v>1486</v>
      </c>
      <c r="F1406" s="219" t="s">
        <v>1487</v>
      </c>
      <c r="G1406" s="220" t="s">
        <v>1447</v>
      </c>
      <c r="H1406" s="221">
        <v>1</v>
      </c>
      <c r="I1406" s="222"/>
      <c r="J1406" s="223">
        <f>ROUND(I1406*H1406,2)</f>
        <v>0</v>
      </c>
      <c r="K1406" s="219" t="s">
        <v>24</v>
      </c>
      <c r="L1406" s="72"/>
      <c r="M1406" s="224" t="s">
        <v>24</v>
      </c>
      <c r="N1406" s="225" t="s">
        <v>44</v>
      </c>
      <c r="O1406" s="47"/>
      <c r="P1406" s="226">
        <f>O1406*H1406</f>
        <v>0</v>
      </c>
      <c r="Q1406" s="226">
        <v>0</v>
      </c>
      <c r="R1406" s="226">
        <f>Q1406*H1406</f>
        <v>0</v>
      </c>
      <c r="S1406" s="226">
        <v>0</v>
      </c>
      <c r="T1406" s="227">
        <f>S1406*H1406</f>
        <v>0</v>
      </c>
      <c r="AR1406" s="24" t="s">
        <v>150</v>
      </c>
      <c r="AT1406" s="24" t="s">
        <v>145</v>
      </c>
      <c r="AU1406" s="24" t="s">
        <v>83</v>
      </c>
      <c r="AY1406" s="24" t="s">
        <v>143</v>
      </c>
      <c r="BE1406" s="228">
        <f>IF(N1406="základní",J1406,0)</f>
        <v>0</v>
      </c>
      <c r="BF1406" s="228">
        <f>IF(N1406="snížená",J1406,0)</f>
        <v>0</v>
      </c>
      <c r="BG1406" s="228">
        <f>IF(N1406="zákl. přenesená",J1406,0)</f>
        <v>0</v>
      </c>
      <c r="BH1406" s="228">
        <f>IF(N1406="sníž. přenesená",J1406,0)</f>
        <v>0</v>
      </c>
      <c r="BI1406" s="228">
        <f>IF(N1406="nulová",J1406,0)</f>
        <v>0</v>
      </c>
      <c r="BJ1406" s="24" t="s">
        <v>81</v>
      </c>
      <c r="BK1406" s="228">
        <f>ROUND(I1406*H1406,2)</f>
        <v>0</v>
      </c>
      <c r="BL1406" s="24" t="s">
        <v>150</v>
      </c>
      <c r="BM1406" s="24" t="s">
        <v>1488</v>
      </c>
    </row>
    <row r="1407" s="1" customFormat="1">
      <c r="B1407" s="46"/>
      <c r="C1407" s="74"/>
      <c r="D1407" s="231" t="s">
        <v>296</v>
      </c>
      <c r="E1407" s="74"/>
      <c r="F1407" s="272" t="s">
        <v>1468</v>
      </c>
      <c r="G1407" s="74"/>
      <c r="H1407" s="74"/>
      <c r="I1407" s="187"/>
      <c r="J1407" s="74"/>
      <c r="K1407" s="74"/>
      <c r="L1407" s="72"/>
      <c r="M1407" s="273"/>
      <c r="N1407" s="47"/>
      <c r="O1407" s="47"/>
      <c r="P1407" s="47"/>
      <c r="Q1407" s="47"/>
      <c r="R1407" s="47"/>
      <c r="S1407" s="47"/>
      <c r="T1407" s="95"/>
      <c r="AT1407" s="24" t="s">
        <v>296</v>
      </c>
      <c r="AU1407" s="24" t="s">
        <v>83</v>
      </c>
    </row>
    <row r="1408" s="1" customFormat="1" ht="16.5" customHeight="1">
      <c r="B1408" s="46"/>
      <c r="C1408" s="217" t="s">
        <v>1489</v>
      </c>
      <c r="D1408" s="217" t="s">
        <v>145</v>
      </c>
      <c r="E1408" s="218" t="s">
        <v>1490</v>
      </c>
      <c r="F1408" s="219" t="s">
        <v>1491</v>
      </c>
      <c r="G1408" s="220" t="s">
        <v>1447</v>
      </c>
      <c r="H1408" s="221">
        <v>1</v>
      </c>
      <c r="I1408" s="222"/>
      <c r="J1408" s="223">
        <f>ROUND(I1408*H1408,2)</f>
        <v>0</v>
      </c>
      <c r="K1408" s="219" t="s">
        <v>24</v>
      </c>
      <c r="L1408" s="72"/>
      <c r="M1408" s="224" t="s">
        <v>24</v>
      </c>
      <c r="N1408" s="225" t="s">
        <v>44</v>
      </c>
      <c r="O1408" s="47"/>
      <c r="P1408" s="226">
        <f>O1408*H1408</f>
        <v>0</v>
      </c>
      <c r="Q1408" s="226">
        <v>0</v>
      </c>
      <c r="R1408" s="226">
        <f>Q1408*H1408</f>
        <v>0</v>
      </c>
      <c r="S1408" s="226">
        <v>0</v>
      </c>
      <c r="T1408" s="227">
        <f>S1408*H1408</f>
        <v>0</v>
      </c>
      <c r="AR1408" s="24" t="s">
        <v>150</v>
      </c>
      <c r="AT1408" s="24" t="s">
        <v>145</v>
      </c>
      <c r="AU1408" s="24" t="s">
        <v>83</v>
      </c>
      <c r="AY1408" s="24" t="s">
        <v>143</v>
      </c>
      <c r="BE1408" s="228">
        <f>IF(N1408="základní",J1408,0)</f>
        <v>0</v>
      </c>
      <c r="BF1408" s="228">
        <f>IF(N1408="snížená",J1408,0)</f>
        <v>0</v>
      </c>
      <c r="BG1408" s="228">
        <f>IF(N1408="zákl. přenesená",J1408,0)</f>
        <v>0</v>
      </c>
      <c r="BH1408" s="228">
        <f>IF(N1408="sníž. přenesená",J1408,0)</f>
        <v>0</v>
      </c>
      <c r="BI1408" s="228">
        <f>IF(N1408="nulová",J1408,0)</f>
        <v>0</v>
      </c>
      <c r="BJ1408" s="24" t="s">
        <v>81</v>
      </c>
      <c r="BK1408" s="228">
        <f>ROUND(I1408*H1408,2)</f>
        <v>0</v>
      </c>
      <c r="BL1408" s="24" t="s">
        <v>150</v>
      </c>
      <c r="BM1408" s="24" t="s">
        <v>1492</v>
      </c>
    </row>
    <row r="1409" s="1" customFormat="1">
      <c r="B1409" s="46"/>
      <c r="C1409" s="74"/>
      <c r="D1409" s="231" t="s">
        <v>296</v>
      </c>
      <c r="E1409" s="74"/>
      <c r="F1409" s="272" t="s">
        <v>1468</v>
      </c>
      <c r="G1409" s="74"/>
      <c r="H1409" s="74"/>
      <c r="I1409" s="187"/>
      <c r="J1409" s="74"/>
      <c r="K1409" s="74"/>
      <c r="L1409" s="72"/>
      <c r="M1409" s="273"/>
      <c r="N1409" s="47"/>
      <c r="O1409" s="47"/>
      <c r="P1409" s="47"/>
      <c r="Q1409" s="47"/>
      <c r="R1409" s="47"/>
      <c r="S1409" s="47"/>
      <c r="T1409" s="95"/>
      <c r="AT1409" s="24" t="s">
        <v>296</v>
      </c>
      <c r="AU1409" s="24" t="s">
        <v>83</v>
      </c>
    </row>
    <row r="1410" s="10" customFormat="1" ht="29.88" customHeight="1">
      <c r="B1410" s="201"/>
      <c r="C1410" s="202"/>
      <c r="D1410" s="203" t="s">
        <v>72</v>
      </c>
      <c r="E1410" s="215" t="s">
        <v>1493</v>
      </c>
      <c r="F1410" s="215" t="s">
        <v>1494</v>
      </c>
      <c r="G1410" s="202"/>
      <c r="H1410" s="202"/>
      <c r="I1410" s="205"/>
      <c r="J1410" s="216">
        <f>BK1410</f>
        <v>0</v>
      </c>
      <c r="K1410" s="202"/>
      <c r="L1410" s="207"/>
      <c r="M1410" s="208"/>
      <c r="N1410" s="209"/>
      <c r="O1410" s="209"/>
      <c r="P1410" s="210">
        <f>SUM(P1411:P1416)</f>
        <v>0</v>
      </c>
      <c r="Q1410" s="209"/>
      <c r="R1410" s="210">
        <f>SUM(R1411:R1416)</f>
        <v>0.27500000000000002</v>
      </c>
      <c r="S1410" s="209"/>
      <c r="T1410" s="211">
        <f>SUM(T1411:T1416)</f>
        <v>0</v>
      </c>
      <c r="AR1410" s="212" t="s">
        <v>171</v>
      </c>
      <c r="AT1410" s="213" t="s">
        <v>72</v>
      </c>
      <c r="AU1410" s="213" t="s">
        <v>81</v>
      </c>
      <c r="AY1410" s="212" t="s">
        <v>143</v>
      </c>
      <c r="BK1410" s="214">
        <f>SUM(BK1411:BK1416)</f>
        <v>0</v>
      </c>
    </row>
    <row r="1411" s="1" customFormat="1" ht="16.5" customHeight="1">
      <c r="B1411" s="46"/>
      <c r="C1411" s="217" t="s">
        <v>1495</v>
      </c>
      <c r="D1411" s="217" t="s">
        <v>145</v>
      </c>
      <c r="E1411" s="218" t="s">
        <v>1496</v>
      </c>
      <c r="F1411" s="219" t="s">
        <v>1497</v>
      </c>
      <c r="G1411" s="220" t="s">
        <v>1498</v>
      </c>
      <c r="H1411" s="221">
        <v>200</v>
      </c>
      <c r="I1411" s="222"/>
      <c r="J1411" s="223">
        <f>ROUND(I1411*H1411,2)</f>
        <v>0</v>
      </c>
      <c r="K1411" s="219" t="s">
        <v>24</v>
      </c>
      <c r="L1411" s="72"/>
      <c r="M1411" s="224" t="s">
        <v>24</v>
      </c>
      <c r="N1411" s="225" t="s">
        <v>44</v>
      </c>
      <c r="O1411" s="47"/>
      <c r="P1411" s="226">
        <f>O1411*H1411</f>
        <v>0</v>
      </c>
      <c r="Q1411" s="226">
        <v>0</v>
      </c>
      <c r="R1411" s="226">
        <f>Q1411*H1411</f>
        <v>0</v>
      </c>
      <c r="S1411" s="226">
        <v>0</v>
      </c>
      <c r="T1411" s="227">
        <f>S1411*H1411</f>
        <v>0</v>
      </c>
      <c r="AR1411" s="24" t="s">
        <v>150</v>
      </c>
      <c r="AT1411" s="24" t="s">
        <v>145</v>
      </c>
      <c r="AU1411" s="24" t="s">
        <v>83</v>
      </c>
      <c r="AY1411" s="24" t="s">
        <v>143</v>
      </c>
      <c r="BE1411" s="228">
        <f>IF(N1411="základní",J1411,0)</f>
        <v>0</v>
      </c>
      <c r="BF1411" s="228">
        <f>IF(N1411="snížená",J1411,0)</f>
        <v>0</v>
      </c>
      <c r="BG1411" s="228">
        <f>IF(N1411="zákl. přenesená",J1411,0)</f>
        <v>0</v>
      </c>
      <c r="BH1411" s="228">
        <f>IF(N1411="sníž. přenesená",J1411,0)</f>
        <v>0</v>
      </c>
      <c r="BI1411" s="228">
        <f>IF(N1411="nulová",J1411,0)</f>
        <v>0</v>
      </c>
      <c r="BJ1411" s="24" t="s">
        <v>81</v>
      </c>
      <c r="BK1411" s="228">
        <f>ROUND(I1411*H1411,2)</f>
        <v>0</v>
      </c>
      <c r="BL1411" s="24" t="s">
        <v>150</v>
      </c>
      <c r="BM1411" s="24" t="s">
        <v>1499</v>
      </c>
    </row>
    <row r="1412" s="1" customFormat="1">
      <c r="B1412" s="46"/>
      <c r="C1412" s="74"/>
      <c r="D1412" s="231" t="s">
        <v>296</v>
      </c>
      <c r="E1412" s="74"/>
      <c r="F1412" s="272" t="s">
        <v>1500</v>
      </c>
      <c r="G1412" s="74"/>
      <c r="H1412" s="74"/>
      <c r="I1412" s="187"/>
      <c r="J1412" s="74"/>
      <c r="K1412" s="74"/>
      <c r="L1412" s="72"/>
      <c r="M1412" s="273"/>
      <c r="N1412" s="47"/>
      <c r="O1412" s="47"/>
      <c r="P1412" s="47"/>
      <c r="Q1412" s="47"/>
      <c r="R1412" s="47"/>
      <c r="S1412" s="47"/>
      <c r="T1412" s="95"/>
      <c r="AT1412" s="24" t="s">
        <v>296</v>
      </c>
      <c r="AU1412" s="24" t="s">
        <v>83</v>
      </c>
    </row>
    <row r="1413" s="1" customFormat="1" ht="16.5" customHeight="1">
      <c r="B1413" s="46"/>
      <c r="C1413" s="262" t="s">
        <v>1501</v>
      </c>
      <c r="D1413" s="262" t="s">
        <v>235</v>
      </c>
      <c r="E1413" s="263" t="s">
        <v>1502</v>
      </c>
      <c r="F1413" s="264" t="s">
        <v>1503</v>
      </c>
      <c r="G1413" s="265" t="s">
        <v>148</v>
      </c>
      <c r="H1413" s="266">
        <v>2500</v>
      </c>
      <c r="I1413" s="267"/>
      <c r="J1413" s="268">
        <f>ROUND(I1413*H1413,2)</f>
        <v>0</v>
      </c>
      <c r="K1413" s="264" t="s">
        <v>1504</v>
      </c>
      <c r="L1413" s="269"/>
      <c r="M1413" s="270" t="s">
        <v>24</v>
      </c>
      <c r="N1413" s="271" t="s">
        <v>44</v>
      </c>
      <c r="O1413" s="47"/>
      <c r="P1413" s="226">
        <f>O1413*H1413</f>
        <v>0</v>
      </c>
      <c r="Q1413" s="226">
        <v>0.00011</v>
      </c>
      <c r="R1413" s="226">
        <f>Q1413*H1413</f>
        <v>0.27500000000000002</v>
      </c>
      <c r="S1413" s="226">
        <v>0</v>
      </c>
      <c r="T1413" s="227">
        <f>S1413*H1413</f>
        <v>0</v>
      </c>
      <c r="AR1413" s="24" t="s">
        <v>191</v>
      </c>
      <c r="AT1413" s="24" t="s">
        <v>235</v>
      </c>
      <c r="AU1413" s="24" t="s">
        <v>83</v>
      </c>
      <c r="AY1413" s="24" t="s">
        <v>143</v>
      </c>
      <c r="BE1413" s="228">
        <f>IF(N1413="základní",J1413,0)</f>
        <v>0</v>
      </c>
      <c r="BF1413" s="228">
        <f>IF(N1413="snížená",J1413,0)</f>
        <v>0</v>
      </c>
      <c r="BG1413" s="228">
        <f>IF(N1413="zákl. přenesená",J1413,0)</f>
        <v>0</v>
      </c>
      <c r="BH1413" s="228">
        <f>IF(N1413="sníž. přenesená",J1413,0)</f>
        <v>0</v>
      </c>
      <c r="BI1413" s="228">
        <f>IF(N1413="nulová",J1413,0)</f>
        <v>0</v>
      </c>
      <c r="BJ1413" s="24" t="s">
        <v>81</v>
      </c>
      <c r="BK1413" s="228">
        <f>ROUND(I1413*H1413,2)</f>
        <v>0</v>
      </c>
      <c r="BL1413" s="24" t="s">
        <v>150</v>
      </c>
      <c r="BM1413" s="24" t="s">
        <v>1505</v>
      </c>
    </row>
    <row r="1414" s="1" customFormat="1">
      <c r="B1414" s="46"/>
      <c r="C1414" s="74"/>
      <c r="D1414" s="231" t="s">
        <v>296</v>
      </c>
      <c r="E1414" s="74"/>
      <c r="F1414" s="272" t="s">
        <v>1506</v>
      </c>
      <c r="G1414" s="74"/>
      <c r="H1414" s="74"/>
      <c r="I1414" s="187"/>
      <c r="J1414" s="74"/>
      <c r="K1414" s="74"/>
      <c r="L1414" s="72"/>
      <c r="M1414" s="273"/>
      <c r="N1414" s="47"/>
      <c r="O1414" s="47"/>
      <c r="P1414" s="47"/>
      <c r="Q1414" s="47"/>
      <c r="R1414" s="47"/>
      <c r="S1414" s="47"/>
      <c r="T1414" s="95"/>
      <c r="AT1414" s="24" t="s">
        <v>296</v>
      </c>
      <c r="AU1414" s="24" t="s">
        <v>83</v>
      </c>
    </row>
    <row r="1415" s="1" customFormat="1" ht="16.5" customHeight="1">
      <c r="B1415" s="46"/>
      <c r="C1415" s="217" t="s">
        <v>1507</v>
      </c>
      <c r="D1415" s="217" t="s">
        <v>145</v>
      </c>
      <c r="E1415" s="218" t="s">
        <v>1508</v>
      </c>
      <c r="F1415" s="219" t="s">
        <v>1509</v>
      </c>
      <c r="G1415" s="220" t="s">
        <v>1510</v>
      </c>
      <c r="H1415" s="221">
        <v>1</v>
      </c>
      <c r="I1415" s="222"/>
      <c r="J1415" s="223">
        <f>ROUND(I1415*H1415,2)</f>
        <v>0</v>
      </c>
      <c r="K1415" s="219" t="s">
        <v>24</v>
      </c>
      <c r="L1415" s="72"/>
      <c r="M1415" s="224" t="s">
        <v>24</v>
      </c>
      <c r="N1415" s="225" t="s">
        <v>44</v>
      </c>
      <c r="O1415" s="47"/>
      <c r="P1415" s="226">
        <f>O1415*H1415</f>
        <v>0</v>
      </c>
      <c r="Q1415" s="226">
        <v>0</v>
      </c>
      <c r="R1415" s="226">
        <f>Q1415*H1415</f>
        <v>0</v>
      </c>
      <c r="S1415" s="226">
        <v>0</v>
      </c>
      <c r="T1415" s="227">
        <f>S1415*H1415</f>
        <v>0</v>
      </c>
      <c r="AR1415" s="24" t="s">
        <v>150</v>
      </c>
      <c r="AT1415" s="24" t="s">
        <v>145</v>
      </c>
      <c r="AU1415" s="24" t="s">
        <v>83</v>
      </c>
      <c r="AY1415" s="24" t="s">
        <v>143</v>
      </c>
      <c r="BE1415" s="228">
        <f>IF(N1415="základní",J1415,0)</f>
        <v>0</v>
      </c>
      <c r="BF1415" s="228">
        <f>IF(N1415="snížená",J1415,0)</f>
        <v>0</v>
      </c>
      <c r="BG1415" s="228">
        <f>IF(N1415="zákl. přenesená",J1415,0)</f>
        <v>0</v>
      </c>
      <c r="BH1415" s="228">
        <f>IF(N1415="sníž. přenesená",J1415,0)</f>
        <v>0</v>
      </c>
      <c r="BI1415" s="228">
        <f>IF(N1415="nulová",J1415,0)</f>
        <v>0</v>
      </c>
      <c r="BJ1415" s="24" t="s">
        <v>81</v>
      </c>
      <c r="BK1415" s="228">
        <f>ROUND(I1415*H1415,2)</f>
        <v>0</v>
      </c>
      <c r="BL1415" s="24" t="s">
        <v>150</v>
      </c>
      <c r="BM1415" s="24" t="s">
        <v>1511</v>
      </c>
    </row>
    <row r="1416" s="1" customFormat="1">
      <c r="B1416" s="46"/>
      <c r="C1416" s="74"/>
      <c r="D1416" s="231" t="s">
        <v>296</v>
      </c>
      <c r="E1416" s="74"/>
      <c r="F1416" s="272" t="s">
        <v>1500</v>
      </c>
      <c r="G1416" s="74"/>
      <c r="H1416" s="74"/>
      <c r="I1416" s="187"/>
      <c r="J1416" s="74"/>
      <c r="K1416" s="74"/>
      <c r="L1416" s="72"/>
      <c r="M1416" s="285"/>
      <c r="N1416" s="286"/>
      <c r="O1416" s="286"/>
      <c r="P1416" s="286"/>
      <c r="Q1416" s="286"/>
      <c r="R1416" s="286"/>
      <c r="S1416" s="286"/>
      <c r="T1416" s="287"/>
      <c r="AT1416" s="24" t="s">
        <v>296</v>
      </c>
      <c r="AU1416" s="24" t="s">
        <v>83</v>
      </c>
    </row>
    <row r="1417" s="1" customFormat="1" ht="6.96" customHeight="1">
      <c r="B1417" s="67"/>
      <c r="C1417" s="68"/>
      <c r="D1417" s="68"/>
      <c r="E1417" s="68"/>
      <c r="F1417" s="68"/>
      <c r="G1417" s="68"/>
      <c r="H1417" s="68"/>
      <c r="I1417" s="162"/>
      <c r="J1417" s="68"/>
      <c r="K1417" s="68"/>
      <c r="L1417" s="72"/>
    </row>
  </sheetData>
  <sheetProtection sheet="1" autoFilter="0" formatColumns="0" formatRows="0" objects="1" scenarios="1" spinCount="100000" saltValue="JhYntswuxNt59WuMgVfBj5pzX2pFOGVAbYPa2bnFnXkgmJHHs+Qy+PH1J4MmzIvdZ6KzgvuErg0G3YAJbiM4Xw==" hashValue="5CoaaxeKBBDnbnvPVRegeVn1XCXlh7HXOTSqpQkGl0kkPJV4Xj9YBlHuVReXBGMgCIEeuTVMv2ohLjx9VZNPTA==" algorithmName="SHA-512" password="CC35"/>
  <autoFilter ref="C105:K1416"/>
  <mergeCells count="10">
    <mergeCell ref="E7:H7"/>
    <mergeCell ref="E9:H9"/>
    <mergeCell ref="E24:H24"/>
    <mergeCell ref="E45:H45"/>
    <mergeCell ref="E47:H47"/>
    <mergeCell ref="J51:J52"/>
    <mergeCell ref="E96:H96"/>
    <mergeCell ref="E98:H98"/>
    <mergeCell ref="G1:H1"/>
    <mergeCell ref="L2:V2"/>
  </mergeCells>
  <hyperlinks>
    <hyperlink ref="F1:G1" location="C2" display="1) Krycí list soupisu"/>
    <hyperlink ref="G1:H1" location="C54" display="2) Rekapitulace"/>
    <hyperlink ref="J1" location="C10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5" customFormat="1" ht="45" customHeight="1">
      <c r="B3" s="292"/>
      <c r="C3" s="293" t="s">
        <v>1512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1513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1514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1515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1516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1517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1518</v>
      </c>
      <c r="E11" s="299"/>
      <c r="F11" s="299"/>
      <c r="G11" s="299"/>
      <c r="H11" s="299"/>
      <c r="I11" s="299"/>
      <c r="J11" s="299"/>
      <c r="K11" s="297"/>
    </row>
    <row r="12" ht="12.75" customHeight="1">
      <c r="B12" s="300"/>
      <c r="C12" s="301"/>
      <c r="D12" s="301"/>
      <c r="E12" s="301"/>
      <c r="F12" s="301"/>
      <c r="G12" s="301"/>
      <c r="H12" s="301"/>
      <c r="I12" s="301"/>
      <c r="J12" s="301"/>
      <c r="K12" s="297"/>
    </row>
    <row r="13" ht="15" customHeight="1">
      <c r="B13" s="300"/>
      <c r="C13" s="301"/>
      <c r="D13" s="299" t="s">
        <v>1519</v>
      </c>
      <c r="E13" s="299"/>
      <c r="F13" s="299"/>
      <c r="G13" s="299"/>
      <c r="H13" s="299"/>
      <c r="I13" s="299"/>
      <c r="J13" s="299"/>
      <c r="K13" s="297"/>
    </row>
    <row r="14" ht="15" customHeight="1">
      <c r="B14" s="300"/>
      <c r="C14" s="301"/>
      <c r="D14" s="299" t="s">
        <v>1520</v>
      </c>
      <c r="E14" s="299"/>
      <c r="F14" s="299"/>
      <c r="G14" s="299"/>
      <c r="H14" s="299"/>
      <c r="I14" s="299"/>
      <c r="J14" s="299"/>
      <c r="K14" s="297"/>
    </row>
    <row r="15" ht="15" customHeight="1">
      <c r="B15" s="300"/>
      <c r="C15" s="301"/>
      <c r="D15" s="299" t="s">
        <v>1521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301"/>
      <c r="E16" s="302" t="s">
        <v>80</v>
      </c>
      <c r="F16" s="299" t="s">
        <v>1522</v>
      </c>
      <c r="G16" s="299"/>
      <c r="H16" s="299"/>
      <c r="I16" s="299"/>
      <c r="J16" s="299"/>
      <c r="K16" s="297"/>
    </row>
    <row r="17" ht="15" customHeight="1">
      <c r="B17" s="300"/>
      <c r="C17" s="301"/>
      <c r="D17" s="301"/>
      <c r="E17" s="302" t="s">
        <v>1523</v>
      </c>
      <c r="F17" s="299" t="s">
        <v>1524</v>
      </c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2" t="s">
        <v>1525</v>
      </c>
      <c r="F18" s="299" t="s">
        <v>1526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2" t="s">
        <v>1527</v>
      </c>
      <c r="F19" s="299" t="s">
        <v>1528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2" t="s">
        <v>1529</v>
      </c>
      <c r="F20" s="299" t="s">
        <v>1530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2" t="s">
        <v>1531</v>
      </c>
      <c r="F21" s="299" t="s">
        <v>1532</v>
      </c>
      <c r="G21" s="299"/>
      <c r="H21" s="299"/>
      <c r="I21" s="299"/>
      <c r="J21" s="299"/>
      <c r="K21" s="297"/>
    </row>
    <row r="22" ht="12.75" customHeight="1">
      <c r="B22" s="300"/>
      <c r="C22" s="301"/>
      <c r="D22" s="301"/>
      <c r="E22" s="301"/>
      <c r="F22" s="301"/>
      <c r="G22" s="301"/>
      <c r="H22" s="301"/>
      <c r="I22" s="301"/>
      <c r="J22" s="301"/>
      <c r="K22" s="297"/>
    </row>
    <row r="23" ht="15" customHeight="1">
      <c r="B23" s="300"/>
      <c r="C23" s="299" t="s">
        <v>1533</v>
      </c>
      <c r="D23" s="299"/>
      <c r="E23" s="299"/>
      <c r="F23" s="299"/>
      <c r="G23" s="299"/>
      <c r="H23" s="299"/>
      <c r="I23" s="299"/>
      <c r="J23" s="299"/>
      <c r="K23" s="297"/>
    </row>
    <row r="24" ht="15" customHeight="1">
      <c r="B24" s="300"/>
      <c r="C24" s="299" t="s">
        <v>1534</v>
      </c>
      <c r="D24" s="299"/>
      <c r="E24" s="299"/>
      <c r="F24" s="299"/>
      <c r="G24" s="299"/>
      <c r="H24" s="299"/>
      <c r="I24" s="299"/>
      <c r="J24" s="299"/>
      <c r="K24" s="297"/>
    </row>
    <row r="25" ht="15" customHeight="1">
      <c r="B25" s="300"/>
      <c r="C25" s="299"/>
      <c r="D25" s="299" t="s">
        <v>1535</v>
      </c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301"/>
      <c r="D26" s="299" t="s">
        <v>1536</v>
      </c>
      <c r="E26" s="299"/>
      <c r="F26" s="299"/>
      <c r="G26" s="299"/>
      <c r="H26" s="299"/>
      <c r="I26" s="299"/>
      <c r="J26" s="299"/>
      <c r="K26" s="297"/>
    </row>
    <row r="27" ht="12.75" customHeight="1">
      <c r="B27" s="300"/>
      <c r="C27" s="301"/>
      <c r="D27" s="301"/>
      <c r="E27" s="301"/>
      <c r="F27" s="301"/>
      <c r="G27" s="301"/>
      <c r="H27" s="301"/>
      <c r="I27" s="301"/>
      <c r="J27" s="301"/>
      <c r="K27" s="297"/>
    </row>
    <row r="28" ht="15" customHeight="1">
      <c r="B28" s="300"/>
      <c r="C28" s="301"/>
      <c r="D28" s="299" t="s">
        <v>1537</v>
      </c>
      <c r="E28" s="299"/>
      <c r="F28" s="299"/>
      <c r="G28" s="299"/>
      <c r="H28" s="299"/>
      <c r="I28" s="299"/>
      <c r="J28" s="299"/>
      <c r="K28" s="297"/>
    </row>
    <row r="29" ht="15" customHeight="1">
      <c r="B29" s="300"/>
      <c r="C29" s="301"/>
      <c r="D29" s="299" t="s">
        <v>1538</v>
      </c>
      <c r="E29" s="299"/>
      <c r="F29" s="299"/>
      <c r="G29" s="299"/>
      <c r="H29" s="299"/>
      <c r="I29" s="299"/>
      <c r="J29" s="299"/>
      <c r="K29" s="297"/>
    </row>
    <row r="30" ht="12.75" customHeight="1">
      <c r="B30" s="300"/>
      <c r="C30" s="301"/>
      <c r="D30" s="301"/>
      <c r="E30" s="301"/>
      <c r="F30" s="301"/>
      <c r="G30" s="301"/>
      <c r="H30" s="301"/>
      <c r="I30" s="301"/>
      <c r="J30" s="301"/>
      <c r="K30" s="297"/>
    </row>
    <row r="31" ht="15" customHeight="1">
      <c r="B31" s="300"/>
      <c r="C31" s="301"/>
      <c r="D31" s="299" t="s">
        <v>1539</v>
      </c>
      <c r="E31" s="299"/>
      <c r="F31" s="299"/>
      <c r="G31" s="299"/>
      <c r="H31" s="299"/>
      <c r="I31" s="299"/>
      <c r="J31" s="299"/>
      <c r="K31" s="297"/>
    </row>
    <row r="32" ht="15" customHeight="1">
      <c r="B32" s="300"/>
      <c r="C32" s="301"/>
      <c r="D32" s="299" t="s">
        <v>1540</v>
      </c>
      <c r="E32" s="299"/>
      <c r="F32" s="299"/>
      <c r="G32" s="299"/>
      <c r="H32" s="299"/>
      <c r="I32" s="299"/>
      <c r="J32" s="299"/>
      <c r="K32" s="297"/>
    </row>
    <row r="33" ht="15" customHeight="1">
      <c r="B33" s="300"/>
      <c r="C33" s="301"/>
      <c r="D33" s="299" t="s">
        <v>1541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/>
      <c r="E34" s="303" t="s">
        <v>128</v>
      </c>
      <c r="F34" s="299"/>
      <c r="G34" s="299" t="s">
        <v>1542</v>
      </c>
      <c r="H34" s="299"/>
      <c r="I34" s="299"/>
      <c r="J34" s="299"/>
      <c r="K34" s="297"/>
    </row>
    <row r="35" ht="30.75" customHeight="1">
      <c r="B35" s="300"/>
      <c r="C35" s="301"/>
      <c r="D35" s="299"/>
      <c r="E35" s="303" t="s">
        <v>1543</v>
      </c>
      <c r="F35" s="299"/>
      <c r="G35" s="299" t="s">
        <v>1544</v>
      </c>
      <c r="H35" s="299"/>
      <c r="I35" s="299"/>
      <c r="J35" s="299"/>
      <c r="K35" s="297"/>
    </row>
    <row r="36" ht="15" customHeight="1">
      <c r="B36" s="300"/>
      <c r="C36" s="301"/>
      <c r="D36" s="299"/>
      <c r="E36" s="303" t="s">
        <v>54</v>
      </c>
      <c r="F36" s="299"/>
      <c r="G36" s="299" t="s">
        <v>1545</v>
      </c>
      <c r="H36" s="299"/>
      <c r="I36" s="299"/>
      <c r="J36" s="299"/>
      <c r="K36" s="297"/>
    </row>
    <row r="37" ht="15" customHeight="1">
      <c r="B37" s="300"/>
      <c r="C37" s="301"/>
      <c r="D37" s="299"/>
      <c r="E37" s="303" t="s">
        <v>129</v>
      </c>
      <c r="F37" s="299"/>
      <c r="G37" s="299" t="s">
        <v>1546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3" t="s">
        <v>130</v>
      </c>
      <c r="F38" s="299"/>
      <c r="G38" s="299" t="s">
        <v>1547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3" t="s">
        <v>131</v>
      </c>
      <c r="F39" s="299"/>
      <c r="G39" s="299" t="s">
        <v>1548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3" t="s">
        <v>1549</v>
      </c>
      <c r="F40" s="299"/>
      <c r="G40" s="299" t="s">
        <v>1550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3"/>
      <c r="F41" s="299"/>
      <c r="G41" s="299" t="s">
        <v>1551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3" t="s">
        <v>1552</v>
      </c>
      <c r="F42" s="299"/>
      <c r="G42" s="299" t="s">
        <v>1553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3" t="s">
        <v>133</v>
      </c>
      <c r="F43" s="299"/>
      <c r="G43" s="299" t="s">
        <v>1554</v>
      </c>
      <c r="H43" s="299"/>
      <c r="I43" s="299"/>
      <c r="J43" s="299"/>
      <c r="K43" s="297"/>
    </row>
    <row r="44" ht="12.75" customHeight="1">
      <c r="B44" s="300"/>
      <c r="C44" s="301"/>
      <c r="D44" s="299"/>
      <c r="E44" s="299"/>
      <c r="F44" s="299"/>
      <c r="G44" s="299"/>
      <c r="H44" s="299"/>
      <c r="I44" s="299"/>
      <c r="J44" s="299"/>
      <c r="K44" s="297"/>
    </row>
    <row r="45" ht="15" customHeight="1">
      <c r="B45" s="300"/>
      <c r="C45" s="301"/>
      <c r="D45" s="299" t="s">
        <v>1555</v>
      </c>
      <c r="E45" s="299"/>
      <c r="F45" s="299"/>
      <c r="G45" s="299"/>
      <c r="H45" s="299"/>
      <c r="I45" s="299"/>
      <c r="J45" s="299"/>
      <c r="K45" s="297"/>
    </row>
    <row r="46" ht="15" customHeight="1">
      <c r="B46" s="300"/>
      <c r="C46" s="301"/>
      <c r="D46" s="301"/>
      <c r="E46" s="299" t="s">
        <v>1556</v>
      </c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301"/>
      <c r="E47" s="299" t="s">
        <v>1557</v>
      </c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1558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299" t="s">
        <v>1559</v>
      </c>
      <c r="E49" s="299"/>
      <c r="F49" s="299"/>
      <c r="G49" s="299"/>
      <c r="H49" s="299"/>
      <c r="I49" s="299"/>
      <c r="J49" s="299"/>
      <c r="K49" s="297"/>
    </row>
    <row r="50" ht="25.5" customHeight="1">
      <c r="B50" s="295"/>
      <c r="C50" s="296" t="s">
        <v>1560</v>
      </c>
      <c r="D50" s="296"/>
      <c r="E50" s="296"/>
      <c r="F50" s="296"/>
      <c r="G50" s="296"/>
      <c r="H50" s="296"/>
      <c r="I50" s="296"/>
      <c r="J50" s="296"/>
      <c r="K50" s="297"/>
    </row>
    <row r="51" ht="5.25" customHeight="1">
      <c r="B51" s="295"/>
      <c r="C51" s="298"/>
      <c r="D51" s="298"/>
      <c r="E51" s="298"/>
      <c r="F51" s="298"/>
      <c r="G51" s="298"/>
      <c r="H51" s="298"/>
      <c r="I51" s="298"/>
      <c r="J51" s="298"/>
      <c r="K51" s="297"/>
    </row>
    <row r="52" ht="15" customHeight="1">
      <c r="B52" s="295"/>
      <c r="C52" s="299" t="s">
        <v>1561</v>
      </c>
      <c r="D52" s="299"/>
      <c r="E52" s="299"/>
      <c r="F52" s="299"/>
      <c r="G52" s="299"/>
      <c r="H52" s="299"/>
      <c r="I52" s="299"/>
      <c r="J52" s="299"/>
      <c r="K52" s="297"/>
    </row>
    <row r="53" ht="15" customHeight="1">
      <c r="B53" s="295"/>
      <c r="C53" s="299" t="s">
        <v>1562</v>
      </c>
      <c r="D53" s="299"/>
      <c r="E53" s="299"/>
      <c r="F53" s="299"/>
      <c r="G53" s="299"/>
      <c r="H53" s="299"/>
      <c r="I53" s="299"/>
      <c r="J53" s="299"/>
      <c r="K53" s="297"/>
    </row>
    <row r="54" ht="12.75" customHeight="1">
      <c r="B54" s="295"/>
      <c r="C54" s="299"/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1563</v>
      </c>
      <c r="D55" s="299"/>
      <c r="E55" s="299"/>
      <c r="F55" s="299"/>
      <c r="G55" s="299"/>
      <c r="H55" s="299"/>
      <c r="I55" s="299"/>
      <c r="J55" s="299"/>
      <c r="K55" s="297"/>
    </row>
    <row r="56" ht="15" customHeight="1">
      <c r="B56" s="295"/>
      <c r="C56" s="301"/>
      <c r="D56" s="299" t="s">
        <v>1564</v>
      </c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301"/>
      <c r="D57" s="299" t="s">
        <v>1565</v>
      </c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1566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1567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304" t="s">
        <v>1568</v>
      </c>
      <c r="E60" s="304"/>
      <c r="F60" s="304"/>
      <c r="G60" s="304"/>
      <c r="H60" s="304"/>
      <c r="I60" s="304"/>
      <c r="J60" s="304"/>
      <c r="K60" s="297"/>
    </row>
    <row r="61" ht="15" customHeight="1">
      <c r="B61" s="295"/>
      <c r="C61" s="301"/>
      <c r="D61" s="299" t="s">
        <v>1569</v>
      </c>
      <c r="E61" s="299"/>
      <c r="F61" s="299"/>
      <c r="G61" s="299"/>
      <c r="H61" s="299"/>
      <c r="I61" s="299"/>
      <c r="J61" s="299"/>
      <c r="K61" s="297"/>
    </row>
    <row r="62" ht="12.75" customHeight="1">
      <c r="B62" s="295"/>
      <c r="C62" s="301"/>
      <c r="D62" s="301"/>
      <c r="E62" s="305"/>
      <c r="F62" s="301"/>
      <c r="G62" s="301"/>
      <c r="H62" s="301"/>
      <c r="I62" s="301"/>
      <c r="J62" s="301"/>
      <c r="K62" s="297"/>
    </row>
    <row r="63" ht="15" customHeight="1">
      <c r="B63" s="295"/>
      <c r="C63" s="301"/>
      <c r="D63" s="299" t="s">
        <v>1570</v>
      </c>
      <c r="E63" s="299"/>
      <c r="F63" s="299"/>
      <c r="G63" s="299"/>
      <c r="H63" s="299"/>
      <c r="I63" s="299"/>
      <c r="J63" s="299"/>
      <c r="K63" s="297"/>
    </row>
    <row r="64" ht="15" customHeight="1">
      <c r="B64" s="295"/>
      <c r="C64" s="301"/>
      <c r="D64" s="304" t="s">
        <v>1571</v>
      </c>
      <c r="E64" s="304"/>
      <c r="F64" s="304"/>
      <c r="G64" s="304"/>
      <c r="H64" s="304"/>
      <c r="I64" s="304"/>
      <c r="J64" s="304"/>
      <c r="K64" s="297"/>
    </row>
    <row r="65" ht="15" customHeight="1">
      <c r="B65" s="295"/>
      <c r="C65" s="301"/>
      <c r="D65" s="299" t="s">
        <v>1572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299" t="s">
        <v>1573</v>
      </c>
      <c r="E66" s="299"/>
      <c r="F66" s="299"/>
      <c r="G66" s="299"/>
      <c r="H66" s="299"/>
      <c r="I66" s="299"/>
      <c r="J66" s="299"/>
      <c r="K66" s="297"/>
    </row>
    <row r="67" ht="15" customHeight="1">
      <c r="B67" s="295"/>
      <c r="C67" s="301"/>
      <c r="D67" s="299" t="s">
        <v>1574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1575</v>
      </c>
      <c r="E68" s="299"/>
      <c r="F68" s="299"/>
      <c r="G68" s="299"/>
      <c r="H68" s="299"/>
      <c r="I68" s="299"/>
      <c r="J68" s="299"/>
      <c r="K68" s="297"/>
    </row>
    <row r="69" ht="12.75" customHeight="1">
      <c r="B69" s="306"/>
      <c r="C69" s="307"/>
      <c r="D69" s="307"/>
      <c r="E69" s="307"/>
      <c r="F69" s="307"/>
      <c r="G69" s="307"/>
      <c r="H69" s="307"/>
      <c r="I69" s="307"/>
      <c r="J69" s="307"/>
      <c r="K69" s="308"/>
    </row>
    <row r="70" ht="18.75" customHeight="1">
      <c r="B70" s="309"/>
      <c r="C70" s="309"/>
      <c r="D70" s="309"/>
      <c r="E70" s="309"/>
      <c r="F70" s="309"/>
      <c r="G70" s="309"/>
      <c r="H70" s="309"/>
      <c r="I70" s="309"/>
      <c r="J70" s="309"/>
      <c r="K70" s="310"/>
    </row>
    <row r="71" ht="18.75" customHeight="1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ht="7.5" customHeight="1">
      <c r="B72" s="311"/>
      <c r="C72" s="312"/>
      <c r="D72" s="312"/>
      <c r="E72" s="312"/>
      <c r="F72" s="312"/>
      <c r="G72" s="312"/>
      <c r="H72" s="312"/>
      <c r="I72" s="312"/>
      <c r="J72" s="312"/>
      <c r="K72" s="313"/>
    </row>
    <row r="73" ht="45" customHeight="1">
      <c r="B73" s="314"/>
      <c r="C73" s="315" t="s">
        <v>88</v>
      </c>
      <c r="D73" s="315"/>
      <c r="E73" s="315"/>
      <c r="F73" s="315"/>
      <c r="G73" s="315"/>
      <c r="H73" s="315"/>
      <c r="I73" s="315"/>
      <c r="J73" s="315"/>
      <c r="K73" s="316"/>
    </row>
    <row r="74" ht="17.25" customHeight="1">
      <c r="B74" s="314"/>
      <c r="C74" s="317" t="s">
        <v>1576</v>
      </c>
      <c r="D74" s="317"/>
      <c r="E74" s="317"/>
      <c r="F74" s="317" t="s">
        <v>1577</v>
      </c>
      <c r="G74" s="318"/>
      <c r="H74" s="317" t="s">
        <v>129</v>
      </c>
      <c r="I74" s="317" t="s">
        <v>58</v>
      </c>
      <c r="J74" s="317" t="s">
        <v>1578</v>
      </c>
      <c r="K74" s="316"/>
    </row>
    <row r="75" ht="17.25" customHeight="1">
      <c r="B75" s="314"/>
      <c r="C75" s="319" t="s">
        <v>1579</v>
      </c>
      <c r="D75" s="319"/>
      <c r="E75" s="319"/>
      <c r="F75" s="320" t="s">
        <v>1580</v>
      </c>
      <c r="G75" s="321"/>
      <c r="H75" s="319"/>
      <c r="I75" s="319"/>
      <c r="J75" s="319" t="s">
        <v>1581</v>
      </c>
      <c r="K75" s="316"/>
    </row>
    <row r="76" ht="5.25" customHeight="1">
      <c r="B76" s="314"/>
      <c r="C76" s="322"/>
      <c r="D76" s="322"/>
      <c r="E76" s="322"/>
      <c r="F76" s="322"/>
      <c r="G76" s="323"/>
      <c r="H76" s="322"/>
      <c r="I76" s="322"/>
      <c r="J76" s="322"/>
      <c r="K76" s="316"/>
    </row>
    <row r="77" ht="15" customHeight="1">
      <c r="B77" s="314"/>
      <c r="C77" s="303" t="s">
        <v>54</v>
      </c>
      <c r="D77" s="322"/>
      <c r="E77" s="322"/>
      <c r="F77" s="324" t="s">
        <v>1582</v>
      </c>
      <c r="G77" s="323"/>
      <c r="H77" s="303" t="s">
        <v>1583</v>
      </c>
      <c r="I77" s="303" t="s">
        <v>1584</v>
      </c>
      <c r="J77" s="303">
        <v>20</v>
      </c>
      <c r="K77" s="316"/>
    </row>
    <row r="78" ht="15" customHeight="1">
      <c r="B78" s="314"/>
      <c r="C78" s="303" t="s">
        <v>1585</v>
      </c>
      <c r="D78" s="303"/>
      <c r="E78" s="303"/>
      <c r="F78" s="324" t="s">
        <v>1582</v>
      </c>
      <c r="G78" s="323"/>
      <c r="H78" s="303" t="s">
        <v>1586</v>
      </c>
      <c r="I78" s="303" t="s">
        <v>1584</v>
      </c>
      <c r="J78" s="303">
        <v>120</v>
      </c>
      <c r="K78" s="316"/>
    </row>
    <row r="79" ht="15" customHeight="1">
      <c r="B79" s="325"/>
      <c r="C79" s="303" t="s">
        <v>1587</v>
      </c>
      <c r="D79" s="303"/>
      <c r="E79" s="303"/>
      <c r="F79" s="324" t="s">
        <v>1588</v>
      </c>
      <c r="G79" s="323"/>
      <c r="H79" s="303" t="s">
        <v>1589</v>
      </c>
      <c r="I79" s="303" t="s">
        <v>1584</v>
      </c>
      <c r="J79" s="303">
        <v>50</v>
      </c>
      <c r="K79" s="316"/>
    </row>
    <row r="80" ht="15" customHeight="1">
      <c r="B80" s="325"/>
      <c r="C80" s="303" t="s">
        <v>1590</v>
      </c>
      <c r="D80" s="303"/>
      <c r="E80" s="303"/>
      <c r="F80" s="324" t="s">
        <v>1582</v>
      </c>
      <c r="G80" s="323"/>
      <c r="H80" s="303" t="s">
        <v>1591</v>
      </c>
      <c r="I80" s="303" t="s">
        <v>1592</v>
      </c>
      <c r="J80" s="303"/>
      <c r="K80" s="316"/>
    </row>
    <row r="81" ht="15" customHeight="1">
      <c r="B81" s="325"/>
      <c r="C81" s="326" t="s">
        <v>1593</v>
      </c>
      <c r="D81" s="326"/>
      <c r="E81" s="326"/>
      <c r="F81" s="327" t="s">
        <v>1588</v>
      </c>
      <c r="G81" s="326"/>
      <c r="H81" s="326" t="s">
        <v>1594</v>
      </c>
      <c r="I81" s="326" t="s">
        <v>1584</v>
      </c>
      <c r="J81" s="326">
        <v>15</v>
      </c>
      <c r="K81" s="316"/>
    </row>
    <row r="82" ht="15" customHeight="1">
      <c r="B82" s="325"/>
      <c r="C82" s="326" t="s">
        <v>1595</v>
      </c>
      <c r="D82" s="326"/>
      <c r="E82" s="326"/>
      <c r="F82" s="327" t="s">
        <v>1588</v>
      </c>
      <c r="G82" s="326"/>
      <c r="H82" s="326" t="s">
        <v>1596</v>
      </c>
      <c r="I82" s="326" t="s">
        <v>1584</v>
      </c>
      <c r="J82" s="326">
        <v>15</v>
      </c>
      <c r="K82" s="316"/>
    </row>
    <row r="83" ht="15" customHeight="1">
      <c r="B83" s="325"/>
      <c r="C83" s="326" t="s">
        <v>1597</v>
      </c>
      <c r="D83" s="326"/>
      <c r="E83" s="326"/>
      <c r="F83" s="327" t="s">
        <v>1588</v>
      </c>
      <c r="G83" s="326"/>
      <c r="H83" s="326" t="s">
        <v>1598</v>
      </c>
      <c r="I83" s="326" t="s">
        <v>1584</v>
      </c>
      <c r="J83" s="326">
        <v>20</v>
      </c>
      <c r="K83" s="316"/>
    </row>
    <row r="84" ht="15" customHeight="1">
      <c r="B84" s="325"/>
      <c r="C84" s="326" t="s">
        <v>1599</v>
      </c>
      <c r="D84" s="326"/>
      <c r="E84" s="326"/>
      <c r="F84" s="327" t="s">
        <v>1588</v>
      </c>
      <c r="G84" s="326"/>
      <c r="H84" s="326" t="s">
        <v>1600</v>
      </c>
      <c r="I84" s="326" t="s">
        <v>1584</v>
      </c>
      <c r="J84" s="326">
        <v>20</v>
      </c>
      <c r="K84" s="316"/>
    </row>
    <row r="85" ht="15" customHeight="1">
      <c r="B85" s="325"/>
      <c r="C85" s="303" t="s">
        <v>1601</v>
      </c>
      <c r="D85" s="303"/>
      <c r="E85" s="303"/>
      <c r="F85" s="324" t="s">
        <v>1588</v>
      </c>
      <c r="G85" s="323"/>
      <c r="H85" s="303" t="s">
        <v>1602</v>
      </c>
      <c r="I85" s="303" t="s">
        <v>1584</v>
      </c>
      <c r="J85" s="303">
        <v>50</v>
      </c>
      <c r="K85" s="316"/>
    </row>
    <row r="86" ht="15" customHeight="1">
      <c r="B86" s="325"/>
      <c r="C86" s="303" t="s">
        <v>1603</v>
      </c>
      <c r="D86" s="303"/>
      <c r="E86" s="303"/>
      <c r="F86" s="324" t="s">
        <v>1588</v>
      </c>
      <c r="G86" s="323"/>
      <c r="H86" s="303" t="s">
        <v>1604</v>
      </c>
      <c r="I86" s="303" t="s">
        <v>1584</v>
      </c>
      <c r="J86" s="303">
        <v>20</v>
      </c>
      <c r="K86" s="316"/>
    </row>
    <row r="87" ht="15" customHeight="1">
      <c r="B87" s="325"/>
      <c r="C87" s="303" t="s">
        <v>1605</v>
      </c>
      <c r="D87" s="303"/>
      <c r="E87" s="303"/>
      <c r="F87" s="324" t="s">
        <v>1588</v>
      </c>
      <c r="G87" s="323"/>
      <c r="H87" s="303" t="s">
        <v>1606</v>
      </c>
      <c r="I87" s="303" t="s">
        <v>1584</v>
      </c>
      <c r="J87" s="303">
        <v>20</v>
      </c>
      <c r="K87" s="316"/>
    </row>
    <row r="88" ht="15" customHeight="1">
      <c r="B88" s="325"/>
      <c r="C88" s="303" t="s">
        <v>1607</v>
      </c>
      <c r="D88" s="303"/>
      <c r="E88" s="303"/>
      <c r="F88" s="324" t="s">
        <v>1588</v>
      </c>
      <c r="G88" s="323"/>
      <c r="H88" s="303" t="s">
        <v>1608</v>
      </c>
      <c r="I88" s="303" t="s">
        <v>1584</v>
      </c>
      <c r="J88" s="303">
        <v>50</v>
      </c>
      <c r="K88" s="316"/>
    </row>
    <row r="89" ht="15" customHeight="1">
      <c r="B89" s="325"/>
      <c r="C89" s="303" t="s">
        <v>1609</v>
      </c>
      <c r="D89" s="303"/>
      <c r="E89" s="303"/>
      <c r="F89" s="324" t="s">
        <v>1588</v>
      </c>
      <c r="G89" s="323"/>
      <c r="H89" s="303" t="s">
        <v>1609</v>
      </c>
      <c r="I89" s="303" t="s">
        <v>1584</v>
      </c>
      <c r="J89" s="303">
        <v>50</v>
      </c>
      <c r="K89" s="316"/>
    </row>
    <row r="90" ht="15" customHeight="1">
      <c r="B90" s="325"/>
      <c r="C90" s="303" t="s">
        <v>134</v>
      </c>
      <c r="D90" s="303"/>
      <c r="E90" s="303"/>
      <c r="F90" s="324" t="s">
        <v>1588</v>
      </c>
      <c r="G90" s="323"/>
      <c r="H90" s="303" t="s">
        <v>1610</v>
      </c>
      <c r="I90" s="303" t="s">
        <v>1584</v>
      </c>
      <c r="J90" s="303">
        <v>255</v>
      </c>
      <c r="K90" s="316"/>
    </row>
    <row r="91" ht="15" customHeight="1">
      <c r="B91" s="325"/>
      <c r="C91" s="303" t="s">
        <v>1611</v>
      </c>
      <c r="D91" s="303"/>
      <c r="E91" s="303"/>
      <c r="F91" s="324" t="s">
        <v>1582</v>
      </c>
      <c r="G91" s="323"/>
      <c r="H91" s="303" t="s">
        <v>1612</v>
      </c>
      <c r="I91" s="303" t="s">
        <v>1613</v>
      </c>
      <c r="J91" s="303"/>
      <c r="K91" s="316"/>
    </row>
    <row r="92" ht="15" customHeight="1">
      <c r="B92" s="325"/>
      <c r="C92" s="303" t="s">
        <v>1614</v>
      </c>
      <c r="D92" s="303"/>
      <c r="E92" s="303"/>
      <c r="F92" s="324" t="s">
        <v>1582</v>
      </c>
      <c r="G92" s="323"/>
      <c r="H92" s="303" t="s">
        <v>1615</v>
      </c>
      <c r="I92" s="303" t="s">
        <v>1616</v>
      </c>
      <c r="J92" s="303"/>
      <c r="K92" s="316"/>
    </row>
    <row r="93" ht="15" customHeight="1">
      <c r="B93" s="325"/>
      <c r="C93" s="303" t="s">
        <v>1617</v>
      </c>
      <c r="D93" s="303"/>
      <c r="E93" s="303"/>
      <c r="F93" s="324" t="s">
        <v>1582</v>
      </c>
      <c r="G93" s="323"/>
      <c r="H93" s="303" t="s">
        <v>1617</v>
      </c>
      <c r="I93" s="303" t="s">
        <v>1616</v>
      </c>
      <c r="J93" s="303"/>
      <c r="K93" s="316"/>
    </row>
    <row r="94" ht="15" customHeight="1">
      <c r="B94" s="325"/>
      <c r="C94" s="303" t="s">
        <v>39</v>
      </c>
      <c r="D94" s="303"/>
      <c r="E94" s="303"/>
      <c r="F94" s="324" t="s">
        <v>1582</v>
      </c>
      <c r="G94" s="323"/>
      <c r="H94" s="303" t="s">
        <v>1618</v>
      </c>
      <c r="I94" s="303" t="s">
        <v>1616</v>
      </c>
      <c r="J94" s="303"/>
      <c r="K94" s="316"/>
    </row>
    <row r="95" ht="15" customHeight="1">
      <c r="B95" s="325"/>
      <c r="C95" s="303" t="s">
        <v>49</v>
      </c>
      <c r="D95" s="303"/>
      <c r="E95" s="303"/>
      <c r="F95" s="324" t="s">
        <v>1582</v>
      </c>
      <c r="G95" s="323"/>
      <c r="H95" s="303" t="s">
        <v>1619</v>
      </c>
      <c r="I95" s="303" t="s">
        <v>1616</v>
      </c>
      <c r="J95" s="303"/>
      <c r="K95" s="316"/>
    </row>
    <row r="96" ht="15" customHeight="1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ht="18.75" customHeight="1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ht="18.75" customHeight="1">
      <c r="B98" s="310"/>
      <c r="C98" s="310"/>
      <c r="D98" s="310"/>
      <c r="E98" s="310"/>
      <c r="F98" s="310"/>
      <c r="G98" s="310"/>
      <c r="H98" s="310"/>
      <c r="I98" s="310"/>
      <c r="J98" s="310"/>
      <c r="K98" s="310"/>
    </row>
    <row r="99" ht="7.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3"/>
    </row>
    <row r="100" ht="45" customHeight="1">
      <c r="B100" s="314"/>
      <c r="C100" s="315" t="s">
        <v>1620</v>
      </c>
      <c r="D100" s="315"/>
      <c r="E100" s="315"/>
      <c r="F100" s="315"/>
      <c r="G100" s="315"/>
      <c r="H100" s="315"/>
      <c r="I100" s="315"/>
      <c r="J100" s="315"/>
      <c r="K100" s="316"/>
    </row>
    <row r="101" ht="17.25" customHeight="1">
      <c r="B101" s="314"/>
      <c r="C101" s="317" t="s">
        <v>1576</v>
      </c>
      <c r="D101" s="317"/>
      <c r="E101" s="317"/>
      <c r="F101" s="317" t="s">
        <v>1577</v>
      </c>
      <c r="G101" s="318"/>
      <c r="H101" s="317" t="s">
        <v>129</v>
      </c>
      <c r="I101" s="317" t="s">
        <v>58</v>
      </c>
      <c r="J101" s="317" t="s">
        <v>1578</v>
      </c>
      <c r="K101" s="316"/>
    </row>
    <row r="102" ht="17.25" customHeight="1">
      <c r="B102" s="314"/>
      <c r="C102" s="319" t="s">
        <v>1579</v>
      </c>
      <c r="D102" s="319"/>
      <c r="E102" s="319"/>
      <c r="F102" s="320" t="s">
        <v>1580</v>
      </c>
      <c r="G102" s="321"/>
      <c r="H102" s="319"/>
      <c r="I102" s="319"/>
      <c r="J102" s="319" t="s">
        <v>1581</v>
      </c>
      <c r="K102" s="316"/>
    </row>
    <row r="103" ht="5.25" customHeight="1">
      <c r="B103" s="314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ht="15" customHeight="1">
      <c r="B104" s="314"/>
      <c r="C104" s="303" t="s">
        <v>54</v>
      </c>
      <c r="D104" s="322"/>
      <c r="E104" s="322"/>
      <c r="F104" s="324" t="s">
        <v>1582</v>
      </c>
      <c r="G104" s="333"/>
      <c r="H104" s="303" t="s">
        <v>1621</v>
      </c>
      <c r="I104" s="303" t="s">
        <v>1584</v>
      </c>
      <c r="J104" s="303">
        <v>20</v>
      </c>
      <c r="K104" s="316"/>
    </row>
    <row r="105" ht="15" customHeight="1">
      <c r="B105" s="314"/>
      <c r="C105" s="303" t="s">
        <v>1585</v>
      </c>
      <c r="D105" s="303"/>
      <c r="E105" s="303"/>
      <c r="F105" s="324" t="s">
        <v>1582</v>
      </c>
      <c r="G105" s="303"/>
      <c r="H105" s="303" t="s">
        <v>1621</v>
      </c>
      <c r="I105" s="303" t="s">
        <v>1584</v>
      </c>
      <c r="J105" s="303">
        <v>120</v>
      </c>
      <c r="K105" s="316"/>
    </row>
    <row r="106" ht="15" customHeight="1">
      <c r="B106" s="325"/>
      <c r="C106" s="303" t="s">
        <v>1587</v>
      </c>
      <c r="D106" s="303"/>
      <c r="E106" s="303"/>
      <c r="F106" s="324" t="s">
        <v>1588</v>
      </c>
      <c r="G106" s="303"/>
      <c r="H106" s="303" t="s">
        <v>1621</v>
      </c>
      <c r="I106" s="303" t="s">
        <v>1584</v>
      </c>
      <c r="J106" s="303">
        <v>50</v>
      </c>
      <c r="K106" s="316"/>
    </row>
    <row r="107" ht="15" customHeight="1">
      <c r="B107" s="325"/>
      <c r="C107" s="303" t="s">
        <v>1590</v>
      </c>
      <c r="D107" s="303"/>
      <c r="E107" s="303"/>
      <c r="F107" s="324" t="s">
        <v>1582</v>
      </c>
      <c r="G107" s="303"/>
      <c r="H107" s="303" t="s">
        <v>1621</v>
      </c>
      <c r="I107" s="303" t="s">
        <v>1592</v>
      </c>
      <c r="J107" s="303"/>
      <c r="K107" s="316"/>
    </row>
    <row r="108" ht="15" customHeight="1">
      <c r="B108" s="325"/>
      <c r="C108" s="303" t="s">
        <v>1601</v>
      </c>
      <c r="D108" s="303"/>
      <c r="E108" s="303"/>
      <c r="F108" s="324" t="s">
        <v>1588</v>
      </c>
      <c r="G108" s="303"/>
      <c r="H108" s="303" t="s">
        <v>1621</v>
      </c>
      <c r="I108" s="303" t="s">
        <v>1584</v>
      </c>
      <c r="J108" s="303">
        <v>50</v>
      </c>
      <c r="K108" s="316"/>
    </row>
    <row r="109" ht="15" customHeight="1">
      <c r="B109" s="325"/>
      <c r="C109" s="303" t="s">
        <v>1609</v>
      </c>
      <c r="D109" s="303"/>
      <c r="E109" s="303"/>
      <c r="F109" s="324" t="s">
        <v>1588</v>
      </c>
      <c r="G109" s="303"/>
      <c r="H109" s="303" t="s">
        <v>1621</v>
      </c>
      <c r="I109" s="303" t="s">
        <v>1584</v>
      </c>
      <c r="J109" s="303">
        <v>50</v>
      </c>
      <c r="K109" s="316"/>
    </row>
    <row r="110" ht="15" customHeight="1">
      <c r="B110" s="325"/>
      <c r="C110" s="303" t="s">
        <v>1607</v>
      </c>
      <c r="D110" s="303"/>
      <c r="E110" s="303"/>
      <c r="F110" s="324" t="s">
        <v>1588</v>
      </c>
      <c r="G110" s="303"/>
      <c r="H110" s="303" t="s">
        <v>1621</v>
      </c>
      <c r="I110" s="303" t="s">
        <v>1584</v>
      </c>
      <c r="J110" s="303">
        <v>50</v>
      </c>
      <c r="K110" s="316"/>
    </row>
    <row r="111" ht="15" customHeight="1">
      <c r="B111" s="325"/>
      <c r="C111" s="303" t="s">
        <v>54</v>
      </c>
      <c r="D111" s="303"/>
      <c r="E111" s="303"/>
      <c r="F111" s="324" t="s">
        <v>1582</v>
      </c>
      <c r="G111" s="303"/>
      <c r="H111" s="303" t="s">
        <v>1622</v>
      </c>
      <c r="I111" s="303" t="s">
        <v>1584</v>
      </c>
      <c r="J111" s="303">
        <v>20</v>
      </c>
      <c r="K111" s="316"/>
    </row>
    <row r="112" ht="15" customHeight="1">
      <c r="B112" s="325"/>
      <c r="C112" s="303" t="s">
        <v>1623</v>
      </c>
      <c r="D112" s="303"/>
      <c r="E112" s="303"/>
      <c r="F112" s="324" t="s">
        <v>1582</v>
      </c>
      <c r="G112" s="303"/>
      <c r="H112" s="303" t="s">
        <v>1624</v>
      </c>
      <c r="I112" s="303" t="s">
        <v>1584</v>
      </c>
      <c r="J112" s="303">
        <v>120</v>
      </c>
      <c r="K112" s="316"/>
    </row>
    <row r="113" ht="15" customHeight="1">
      <c r="B113" s="325"/>
      <c r="C113" s="303" t="s">
        <v>39</v>
      </c>
      <c r="D113" s="303"/>
      <c r="E113" s="303"/>
      <c r="F113" s="324" t="s">
        <v>1582</v>
      </c>
      <c r="G113" s="303"/>
      <c r="H113" s="303" t="s">
        <v>1625</v>
      </c>
      <c r="I113" s="303" t="s">
        <v>1616</v>
      </c>
      <c r="J113" s="303"/>
      <c r="K113" s="316"/>
    </row>
    <row r="114" ht="15" customHeight="1">
      <c r="B114" s="325"/>
      <c r="C114" s="303" t="s">
        <v>49</v>
      </c>
      <c r="D114" s="303"/>
      <c r="E114" s="303"/>
      <c r="F114" s="324" t="s">
        <v>1582</v>
      </c>
      <c r="G114" s="303"/>
      <c r="H114" s="303" t="s">
        <v>1626</v>
      </c>
      <c r="I114" s="303" t="s">
        <v>1616</v>
      </c>
      <c r="J114" s="303"/>
      <c r="K114" s="316"/>
    </row>
    <row r="115" ht="15" customHeight="1">
      <c r="B115" s="325"/>
      <c r="C115" s="303" t="s">
        <v>58</v>
      </c>
      <c r="D115" s="303"/>
      <c r="E115" s="303"/>
      <c r="F115" s="324" t="s">
        <v>1582</v>
      </c>
      <c r="G115" s="303"/>
      <c r="H115" s="303" t="s">
        <v>1627</v>
      </c>
      <c r="I115" s="303" t="s">
        <v>1628</v>
      </c>
      <c r="J115" s="303"/>
      <c r="K115" s="316"/>
    </row>
    <row r="116" ht="15" customHeight="1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ht="18.75" customHeight="1">
      <c r="B117" s="335"/>
      <c r="C117" s="299"/>
      <c r="D117" s="299"/>
      <c r="E117" s="299"/>
      <c r="F117" s="336"/>
      <c r="G117" s="299"/>
      <c r="H117" s="299"/>
      <c r="I117" s="299"/>
      <c r="J117" s="299"/>
      <c r="K117" s="335"/>
    </row>
    <row r="118" ht="18.75" customHeight="1"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</row>
    <row r="119" ht="7.5" customHeight="1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ht="45" customHeight="1">
      <c r="B120" s="340"/>
      <c r="C120" s="293" t="s">
        <v>1629</v>
      </c>
      <c r="D120" s="293"/>
      <c r="E120" s="293"/>
      <c r="F120" s="293"/>
      <c r="G120" s="293"/>
      <c r="H120" s="293"/>
      <c r="I120" s="293"/>
      <c r="J120" s="293"/>
      <c r="K120" s="341"/>
    </row>
    <row r="121" ht="17.25" customHeight="1">
      <c r="B121" s="342"/>
      <c r="C121" s="317" t="s">
        <v>1576</v>
      </c>
      <c r="D121" s="317"/>
      <c r="E121" s="317"/>
      <c r="F121" s="317" t="s">
        <v>1577</v>
      </c>
      <c r="G121" s="318"/>
      <c r="H121" s="317" t="s">
        <v>129</v>
      </c>
      <c r="I121" s="317" t="s">
        <v>58</v>
      </c>
      <c r="J121" s="317" t="s">
        <v>1578</v>
      </c>
      <c r="K121" s="343"/>
    </row>
    <row r="122" ht="17.25" customHeight="1">
      <c r="B122" s="342"/>
      <c r="C122" s="319" t="s">
        <v>1579</v>
      </c>
      <c r="D122" s="319"/>
      <c r="E122" s="319"/>
      <c r="F122" s="320" t="s">
        <v>1580</v>
      </c>
      <c r="G122" s="321"/>
      <c r="H122" s="319"/>
      <c r="I122" s="319"/>
      <c r="J122" s="319" t="s">
        <v>1581</v>
      </c>
      <c r="K122" s="343"/>
    </row>
    <row r="123" ht="5.25" customHeight="1">
      <c r="B123" s="344"/>
      <c r="C123" s="322"/>
      <c r="D123" s="322"/>
      <c r="E123" s="322"/>
      <c r="F123" s="322"/>
      <c r="G123" s="303"/>
      <c r="H123" s="322"/>
      <c r="I123" s="322"/>
      <c r="J123" s="322"/>
      <c r="K123" s="345"/>
    </row>
    <row r="124" ht="15" customHeight="1">
      <c r="B124" s="344"/>
      <c r="C124" s="303" t="s">
        <v>1585</v>
      </c>
      <c r="D124" s="322"/>
      <c r="E124" s="322"/>
      <c r="F124" s="324" t="s">
        <v>1582</v>
      </c>
      <c r="G124" s="303"/>
      <c r="H124" s="303" t="s">
        <v>1621</v>
      </c>
      <c r="I124" s="303" t="s">
        <v>1584</v>
      </c>
      <c r="J124" s="303">
        <v>120</v>
      </c>
      <c r="K124" s="346"/>
    </row>
    <row r="125" ht="15" customHeight="1">
      <c r="B125" s="344"/>
      <c r="C125" s="303" t="s">
        <v>1630</v>
      </c>
      <c r="D125" s="303"/>
      <c r="E125" s="303"/>
      <c r="F125" s="324" t="s">
        <v>1582</v>
      </c>
      <c r="G125" s="303"/>
      <c r="H125" s="303" t="s">
        <v>1631</v>
      </c>
      <c r="I125" s="303" t="s">
        <v>1584</v>
      </c>
      <c r="J125" s="303" t="s">
        <v>1632</v>
      </c>
      <c r="K125" s="346"/>
    </row>
    <row r="126" ht="15" customHeight="1">
      <c r="B126" s="344"/>
      <c r="C126" s="303" t="s">
        <v>1531</v>
      </c>
      <c r="D126" s="303"/>
      <c r="E126" s="303"/>
      <c r="F126" s="324" t="s">
        <v>1582</v>
      </c>
      <c r="G126" s="303"/>
      <c r="H126" s="303" t="s">
        <v>1633</v>
      </c>
      <c r="I126" s="303" t="s">
        <v>1584</v>
      </c>
      <c r="J126" s="303" t="s">
        <v>1632</v>
      </c>
      <c r="K126" s="346"/>
    </row>
    <row r="127" ht="15" customHeight="1">
      <c r="B127" s="344"/>
      <c r="C127" s="303" t="s">
        <v>1593</v>
      </c>
      <c r="D127" s="303"/>
      <c r="E127" s="303"/>
      <c r="F127" s="324" t="s">
        <v>1588</v>
      </c>
      <c r="G127" s="303"/>
      <c r="H127" s="303" t="s">
        <v>1594</v>
      </c>
      <c r="I127" s="303" t="s">
        <v>1584</v>
      </c>
      <c r="J127" s="303">
        <v>15</v>
      </c>
      <c r="K127" s="346"/>
    </row>
    <row r="128" ht="15" customHeight="1">
      <c r="B128" s="344"/>
      <c r="C128" s="326" t="s">
        <v>1595</v>
      </c>
      <c r="D128" s="326"/>
      <c r="E128" s="326"/>
      <c r="F128" s="327" t="s">
        <v>1588</v>
      </c>
      <c r="G128" s="326"/>
      <c r="H128" s="326" t="s">
        <v>1596</v>
      </c>
      <c r="I128" s="326" t="s">
        <v>1584</v>
      </c>
      <c r="J128" s="326">
        <v>15</v>
      </c>
      <c r="K128" s="346"/>
    </row>
    <row r="129" ht="15" customHeight="1">
      <c r="B129" s="344"/>
      <c r="C129" s="326" t="s">
        <v>1597</v>
      </c>
      <c r="D129" s="326"/>
      <c r="E129" s="326"/>
      <c r="F129" s="327" t="s">
        <v>1588</v>
      </c>
      <c r="G129" s="326"/>
      <c r="H129" s="326" t="s">
        <v>1598</v>
      </c>
      <c r="I129" s="326" t="s">
        <v>1584</v>
      </c>
      <c r="J129" s="326">
        <v>20</v>
      </c>
      <c r="K129" s="346"/>
    </row>
    <row r="130" ht="15" customHeight="1">
      <c r="B130" s="344"/>
      <c r="C130" s="326" t="s">
        <v>1599</v>
      </c>
      <c r="D130" s="326"/>
      <c r="E130" s="326"/>
      <c r="F130" s="327" t="s">
        <v>1588</v>
      </c>
      <c r="G130" s="326"/>
      <c r="H130" s="326" t="s">
        <v>1600</v>
      </c>
      <c r="I130" s="326" t="s">
        <v>1584</v>
      </c>
      <c r="J130" s="326">
        <v>20</v>
      </c>
      <c r="K130" s="346"/>
    </row>
    <row r="131" ht="15" customHeight="1">
      <c r="B131" s="344"/>
      <c r="C131" s="303" t="s">
        <v>1587</v>
      </c>
      <c r="D131" s="303"/>
      <c r="E131" s="303"/>
      <c r="F131" s="324" t="s">
        <v>1588</v>
      </c>
      <c r="G131" s="303"/>
      <c r="H131" s="303" t="s">
        <v>1621</v>
      </c>
      <c r="I131" s="303" t="s">
        <v>1584</v>
      </c>
      <c r="J131" s="303">
        <v>50</v>
      </c>
      <c r="K131" s="346"/>
    </row>
    <row r="132" ht="15" customHeight="1">
      <c r="B132" s="344"/>
      <c r="C132" s="303" t="s">
        <v>1601</v>
      </c>
      <c r="D132" s="303"/>
      <c r="E132" s="303"/>
      <c r="F132" s="324" t="s">
        <v>1588</v>
      </c>
      <c r="G132" s="303"/>
      <c r="H132" s="303" t="s">
        <v>1621</v>
      </c>
      <c r="I132" s="303" t="s">
        <v>1584</v>
      </c>
      <c r="J132" s="303">
        <v>50</v>
      </c>
      <c r="K132" s="346"/>
    </row>
    <row r="133" ht="15" customHeight="1">
      <c r="B133" s="344"/>
      <c r="C133" s="303" t="s">
        <v>1607</v>
      </c>
      <c r="D133" s="303"/>
      <c r="E133" s="303"/>
      <c r="F133" s="324" t="s">
        <v>1588</v>
      </c>
      <c r="G133" s="303"/>
      <c r="H133" s="303" t="s">
        <v>1621</v>
      </c>
      <c r="I133" s="303" t="s">
        <v>1584</v>
      </c>
      <c r="J133" s="303">
        <v>50</v>
      </c>
      <c r="K133" s="346"/>
    </row>
    <row r="134" ht="15" customHeight="1">
      <c r="B134" s="344"/>
      <c r="C134" s="303" t="s">
        <v>1609</v>
      </c>
      <c r="D134" s="303"/>
      <c r="E134" s="303"/>
      <c r="F134" s="324" t="s">
        <v>1588</v>
      </c>
      <c r="G134" s="303"/>
      <c r="H134" s="303" t="s">
        <v>1621</v>
      </c>
      <c r="I134" s="303" t="s">
        <v>1584</v>
      </c>
      <c r="J134" s="303">
        <v>50</v>
      </c>
      <c r="K134" s="346"/>
    </row>
    <row r="135" ht="15" customHeight="1">
      <c r="B135" s="344"/>
      <c r="C135" s="303" t="s">
        <v>134</v>
      </c>
      <c r="D135" s="303"/>
      <c r="E135" s="303"/>
      <c r="F135" s="324" t="s">
        <v>1588</v>
      </c>
      <c r="G135" s="303"/>
      <c r="H135" s="303" t="s">
        <v>1634</v>
      </c>
      <c r="I135" s="303" t="s">
        <v>1584</v>
      </c>
      <c r="J135" s="303">
        <v>255</v>
      </c>
      <c r="K135" s="346"/>
    </row>
    <row r="136" ht="15" customHeight="1">
      <c r="B136" s="344"/>
      <c r="C136" s="303" t="s">
        <v>1611</v>
      </c>
      <c r="D136" s="303"/>
      <c r="E136" s="303"/>
      <c r="F136" s="324" t="s">
        <v>1582</v>
      </c>
      <c r="G136" s="303"/>
      <c r="H136" s="303" t="s">
        <v>1635</v>
      </c>
      <c r="I136" s="303" t="s">
        <v>1613</v>
      </c>
      <c r="J136" s="303"/>
      <c r="K136" s="346"/>
    </row>
    <row r="137" ht="15" customHeight="1">
      <c r="B137" s="344"/>
      <c r="C137" s="303" t="s">
        <v>1614</v>
      </c>
      <c r="D137" s="303"/>
      <c r="E137" s="303"/>
      <c r="F137" s="324" t="s">
        <v>1582</v>
      </c>
      <c r="G137" s="303"/>
      <c r="H137" s="303" t="s">
        <v>1636</v>
      </c>
      <c r="I137" s="303" t="s">
        <v>1616</v>
      </c>
      <c r="J137" s="303"/>
      <c r="K137" s="346"/>
    </row>
    <row r="138" ht="15" customHeight="1">
      <c r="B138" s="344"/>
      <c r="C138" s="303" t="s">
        <v>1617</v>
      </c>
      <c r="D138" s="303"/>
      <c r="E138" s="303"/>
      <c r="F138" s="324" t="s">
        <v>1582</v>
      </c>
      <c r="G138" s="303"/>
      <c r="H138" s="303" t="s">
        <v>1617</v>
      </c>
      <c r="I138" s="303" t="s">
        <v>1616</v>
      </c>
      <c r="J138" s="303"/>
      <c r="K138" s="346"/>
    </row>
    <row r="139" ht="15" customHeight="1">
      <c r="B139" s="344"/>
      <c r="C139" s="303" t="s">
        <v>39</v>
      </c>
      <c r="D139" s="303"/>
      <c r="E139" s="303"/>
      <c r="F139" s="324" t="s">
        <v>1582</v>
      </c>
      <c r="G139" s="303"/>
      <c r="H139" s="303" t="s">
        <v>1637</v>
      </c>
      <c r="I139" s="303" t="s">
        <v>1616</v>
      </c>
      <c r="J139" s="303"/>
      <c r="K139" s="346"/>
    </row>
    <row r="140" ht="15" customHeight="1">
      <c r="B140" s="344"/>
      <c r="C140" s="303" t="s">
        <v>1638</v>
      </c>
      <c r="D140" s="303"/>
      <c r="E140" s="303"/>
      <c r="F140" s="324" t="s">
        <v>1582</v>
      </c>
      <c r="G140" s="303"/>
      <c r="H140" s="303" t="s">
        <v>1639</v>
      </c>
      <c r="I140" s="303" t="s">
        <v>1616</v>
      </c>
      <c r="J140" s="303"/>
      <c r="K140" s="346"/>
    </row>
    <row r="141" ht="15" customHeight="1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ht="18.75" customHeight="1">
      <c r="B142" s="299"/>
      <c r="C142" s="299"/>
      <c r="D142" s="299"/>
      <c r="E142" s="299"/>
      <c r="F142" s="336"/>
      <c r="G142" s="299"/>
      <c r="H142" s="299"/>
      <c r="I142" s="299"/>
      <c r="J142" s="299"/>
      <c r="K142" s="299"/>
    </row>
    <row r="143" ht="18.75" customHeight="1">
      <c r="B143" s="310"/>
      <c r="C143" s="310"/>
      <c r="D143" s="310"/>
      <c r="E143" s="310"/>
      <c r="F143" s="310"/>
      <c r="G143" s="310"/>
      <c r="H143" s="310"/>
      <c r="I143" s="310"/>
      <c r="J143" s="310"/>
      <c r="K143" s="310"/>
    </row>
    <row r="144" ht="7.5" customHeight="1">
      <c r="B144" s="311"/>
      <c r="C144" s="312"/>
      <c r="D144" s="312"/>
      <c r="E144" s="312"/>
      <c r="F144" s="312"/>
      <c r="G144" s="312"/>
      <c r="H144" s="312"/>
      <c r="I144" s="312"/>
      <c r="J144" s="312"/>
      <c r="K144" s="313"/>
    </row>
    <row r="145" ht="45" customHeight="1">
      <c r="B145" s="314"/>
      <c r="C145" s="315" t="s">
        <v>1640</v>
      </c>
      <c r="D145" s="315"/>
      <c r="E145" s="315"/>
      <c r="F145" s="315"/>
      <c r="G145" s="315"/>
      <c r="H145" s="315"/>
      <c r="I145" s="315"/>
      <c r="J145" s="315"/>
      <c r="K145" s="316"/>
    </row>
    <row r="146" ht="17.25" customHeight="1">
      <c r="B146" s="314"/>
      <c r="C146" s="317" t="s">
        <v>1576</v>
      </c>
      <c r="D146" s="317"/>
      <c r="E146" s="317"/>
      <c r="F146" s="317" t="s">
        <v>1577</v>
      </c>
      <c r="G146" s="318"/>
      <c r="H146" s="317" t="s">
        <v>129</v>
      </c>
      <c r="I146" s="317" t="s">
        <v>58</v>
      </c>
      <c r="J146" s="317" t="s">
        <v>1578</v>
      </c>
      <c r="K146" s="316"/>
    </row>
    <row r="147" ht="17.25" customHeight="1">
      <c r="B147" s="314"/>
      <c r="C147" s="319" t="s">
        <v>1579</v>
      </c>
      <c r="D147" s="319"/>
      <c r="E147" s="319"/>
      <c r="F147" s="320" t="s">
        <v>1580</v>
      </c>
      <c r="G147" s="321"/>
      <c r="H147" s="319"/>
      <c r="I147" s="319"/>
      <c r="J147" s="319" t="s">
        <v>1581</v>
      </c>
      <c r="K147" s="316"/>
    </row>
    <row r="148" ht="5.25" customHeight="1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ht="15" customHeight="1">
      <c r="B149" s="325"/>
      <c r="C149" s="350" t="s">
        <v>1585</v>
      </c>
      <c r="D149" s="303"/>
      <c r="E149" s="303"/>
      <c r="F149" s="351" t="s">
        <v>1582</v>
      </c>
      <c r="G149" s="303"/>
      <c r="H149" s="350" t="s">
        <v>1621</v>
      </c>
      <c r="I149" s="350" t="s">
        <v>1584</v>
      </c>
      <c r="J149" s="350">
        <v>120</v>
      </c>
      <c r="K149" s="346"/>
    </row>
    <row r="150" ht="15" customHeight="1">
      <c r="B150" s="325"/>
      <c r="C150" s="350" t="s">
        <v>1630</v>
      </c>
      <c r="D150" s="303"/>
      <c r="E150" s="303"/>
      <c r="F150" s="351" t="s">
        <v>1582</v>
      </c>
      <c r="G150" s="303"/>
      <c r="H150" s="350" t="s">
        <v>1641</v>
      </c>
      <c r="I150" s="350" t="s">
        <v>1584</v>
      </c>
      <c r="J150" s="350" t="s">
        <v>1632</v>
      </c>
      <c r="K150" s="346"/>
    </row>
    <row r="151" ht="15" customHeight="1">
      <c r="B151" s="325"/>
      <c r="C151" s="350" t="s">
        <v>1531</v>
      </c>
      <c r="D151" s="303"/>
      <c r="E151" s="303"/>
      <c r="F151" s="351" t="s">
        <v>1582</v>
      </c>
      <c r="G151" s="303"/>
      <c r="H151" s="350" t="s">
        <v>1642</v>
      </c>
      <c r="I151" s="350" t="s">
        <v>1584</v>
      </c>
      <c r="J151" s="350" t="s">
        <v>1632</v>
      </c>
      <c r="K151" s="346"/>
    </row>
    <row r="152" ht="15" customHeight="1">
      <c r="B152" s="325"/>
      <c r="C152" s="350" t="s">
        <v>1587</v>
      </c>
      <c r="D152" s="303"/>
      <c r="E152" s="303"/>
      <c r="F152" s="351" t="s">
        <v>1588</v>
      </c>
      <c r="G152" s="303"/>
      <c r="H152" s="350" t="s">
        <v>1621</v>
      </c>
      <c r="I152" s="350" t="s">
        <v>1584</v>
      </c>
      <c r="J152" s="350">
        <v>50</v>
      </c>
      <c r="K152" s="346"/>
    </row>
    <row r="153" ht="15" customHeight="1">
      <c r="B153" s="325"/>
      <c r="C153" s="350" t="s">
        <v>1590</v>
      </c>
      <c r="D153" s="303"/>
      <c r="E153" s="303"/>
      <c r="F153" s="351" t="s">
        <v>1582</v>
      </c>
      <c r="G153" s="303"/>
      <c r="H153" s="350" t="s">
        <v>1621</v>
      </c>
      <c r="I153" s="350" t="s">
        <v>1592</v>
      </c>
      <c r="J153" s="350"/>
      <c r="K153" s="346"/>
    </row>
    <row r="154" ht="15" customHeight="1">
      <c r="B154" s="325"/>
      <c r="C154" s="350" t="s">
        <v>1601</v>
      </c>
      <c r="D154" s="303"/>
      <c r="E154" s="303"/>
      <c r="F154" s="351" t="s">
        <v>1588</v>
      </c>
      <c r="G154" s="303"/>
      <c r="H154" s="350" t="s">
        <v>1621</v>
      </c>
      <c r="I154" s="350" t="s">
        <v>1584</v>
      </c>
      <c r="J154" s="350">
        <v>50</v>
      </c>
      <c r="K154" s="346"/>
    </row>
    <row r="155" ht="15" customHeight="1">
      <c r="B155" s="325"/>
      <c r="C155" s="350" t="s">
        <v>1609</v>
      </c>
      <c r="D155" s="303"/>
      <c r="E155" s="303"/>
      <c r="F155" s="351" t="s">
        <v>1588</v>
      </c>
      <c r="G155" s="303"/>
      <c r="H155" s="350" t="s">
        <v>1621</v>
      </c>
      <c r="I155" s="350" t="s">
        <v>1584</v>
      </c>
      <c r="J155" s="350">
        <v>50</v>
      </c>
      <c r="K155" s="346"/>
    </row>
    <row r="156" ht="15" customHeight="1">
      <c r="B156" s="325"/>
      <c r="C156" s="350" t="s">
        <v>1607</v>
      </c>
      <c r="D156" s="303"/>
      <c r="E156" s="303"/>
      <c r="F156" s="351" t="s">
        <v>1588</v>
      </c>
      <c r="G156" s="303"/>
      <c r="H156" s="350" t="s">
        <v>1621</v>
      </c>
      <c r="I156" s="350" t="s">
        <v>1584</v>
      </c>
      <c r="J156" s="350">
        <v>50</v>
      </c>
      <c r="K156" s="346"/>
    </row>
    <row r="157" ht="15" customHeight="1">
      <c r="B157" s="325"/>
      <c r="C157" s="350" t="s">
        <v>93</v>
      </c>
      <c r="D157" s="303"/>
      <c r="E157" s="303"/>
      <c r="F157" s="351" t="s">
        <v>1582</v>
      </c>
      <c r="G157" s="303"/>
      <c r="H157" s="350" t="s">
        <v>1643</v>
      </c>
      <c r="I157" s="350" t="s">
        <v>1584</v>
      </c>
      <c r="J157" s="350" t="s">
        <v>1644</v>
      </c>
      <c r="K157" s="346"/>
    </row>
    <row r="158" ht="15" customHeight="1">
      <c r="B158" s="325"/>
      <c r="C158" s="350" t="s">
        <v>1645</v>
      </c>
      <c r="D158" s="303"/>
      <c r="E158" s="303"/>
      <c r="F158" s="351" t="s">
        <v>1582</v>
      </c>
      <c r="G158" s="303"/>
      <c r="H158" s="350" t="s">
        <v>1646</v>
      </c>
      <c r="I158" s="350" t="s">
        <v>1616</v>
      </c>
      <c r="J158" s="350"/>
      <c r="K158" s="346"/>
    </row>
    <row r="159" ht="15" customHeight="1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ht="18.75" customHeight="1">
      <c r="B160" s="299"/>
      <c r="C160" s="303"/>
      <c r="D160" s="303"/>
      <c r="E160" s="303"/>
      <c r="F160" s="324"/>
      <c r="G160" s="303"/>
      <c r="H160" s="303"/>
      <c r="I160" s="303"/>
      <c r="J160" s="303"/>
      <c r="K160" s="299"/>
    </row>
    <row r="161" ht="18.75" customHeight="1">
      <c r="B161" s="310"/>
      <c r="C161" s="310"/>
      <c r="D161" s="310"/>
      <c r="E161" s="310"/>
      <c r="F161" s="310"/>
      <c r="G161" s="310"/>
      <c r="H161" s="310"/>
      <c r="I161" s="310"/>
      <c r="J161" s="310"/>
      <c r="K161" s="310"/>
    </row>
    <row r="162" ht="7.5" customHeight="1">
      <c r="B162" s="289"/>
      <c r="C162" s="290"/>
      <c r="D162" s="290"/>
      <c r="E162" s="290"/>
      <c r="F162" s="290"/>
      <c r="G162" s="290"/>
      <c r="H162" s="290"/>
      <c r="I162" s="290"/>
      <c r="J162" s="290"/>
      <c r="K162" s="291"/>
    </row>
    <row r="163" ht="45" customHeight="1">
      <c r="B163" s="292"/>
      <c r="C163" s="293" t="s">
        <v>1647</v>
      </c>
      <c r="D163" s="293"/>
      <c r="E163" s="293"/>
      <c r="F163" s="293"/>
      <c r="G163" s="293"/>
      <c r="H163" s="293"/>
      <c r="I163" s="293"/>
      <c r="J163" s="293"/>
      <c r="K163" s="294"/>
    </row>
    <row r="164" ht="17.25" customHeight="1">
      <c r="B164" s="292"/>
      <c r="C164" s="317" t="s">
        <v>1576</v>
      </c>
      <c r="D164" s="317"/>
      <c r="E164" s="317"/>
      <c r="F164" s="317" t="s">
        <v>1577</v>
      </c>
      <c r="G164" s="354"/>
      <c r="H164" s="355" t="s">
        <v>129</v>
      </c>
      <c r="I164" s="355" t="s">
        <v>58</v>
      </c>
      <c r="J164" s="317" t="s">
        <v>1578</v>
      </c>
      <c r="K164" s="294"/>
    </row>
    <row r="165" ht="17.25" customHeight="1">
      <c r="B165" s="295"/>
      <c r="C165" s="319" t="s">
        <v>1579</v>
      </c>
      <c r="D165" s="319"/>
      <c r="E165" s="319"/>
      <c r="F165" s="320" t="s">
        <v>1580</v>
      </c>
      <c r="G165" s="356"/>
      <c r="H165" s="357"/>
      <c r="I165" s="357"/>
      <c r="J165" s="319" t="s">
        <v>1581</v>
      </c>
      <c r="K165" s="297"/>
    </row>
    <row r="166" ht="5.25" customHeight="1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ht="15" customHeight="1">
      <c r="B167" s="325"/>
      <c r="C167" s="303" t="s">
        <v>1585</v>
      </c>
      <c r="D167" s="303"/>
      <c r="E167" s="303"/>
      <c r="F167" s="324" t="s">
        <v>1582</v>
      </c>
      <c r="G167" s="303"/>
      <c r="H167" s="303" t="s">
        <v>1621</v>
      </c>
      <c r="I167" s="303" t="s">
        <v>1584</v>
      </c>
      <c r="J167" s="303">
        <v>120</v>
      </c>
      <c r="K167" s="346"/>
    </row>
    <row r="168" ht="15" customHeight="1">
      <c r="B168" s="325"/>
      <c r="C168" s="303" t="s">
        <v>1630</v>
      </c>
      <c r="D168" s="303"/>
      <c r="E168" s="303"/>
      <c r="F168" s="324" t="s">
        <v>1582</v>
      </c>
      <c r="G168" s="303"/>
      <c r="H168" s="303" t="s">
        <v>1631</v>
      </c>
      <c r="I168" s="303" t="s">
        <v>1584</v>
      </c>
      <c r="J168" s="303" t="s">
        <v>1632</v>
      </c>
      <c r="K168" s="346"/>
    </row>
    <row r="169" ht="15" customHeight="1">
      <c r="B169" s="325"/>
      <c r="C169" s="303" t="s">
        <v>1531</v>
      </c>
      <c r="D169" s="303"/>
      <c r="E169" s="303"/>
      <c r="F169" s="324" t="s">
        <v>1582</v>
      </c>
      <c r="G169" s="303"/>
      <c r="H169" s="303" t="s">
        <v>1648</v>
      </c>
      <c r="I169" s="303" t="s">
        <v>1584</v>
      </c>
      <c r="J169" s="303" t="s">
        <v>1632</v>
      </c>
      <c r="K169" s="346"/>
    </row>
    <row r="170" ht="15" customHeight="1">
      <c r="B170" s="325"/>
      <c r="C170" s="303" t="s">
        <v>1587</v>
      </c>
      <c r="D170" s="303"/>
      <c r="E170" s="303"/>
      <c r="F170" s="324" t="s">
        <v>1588</v>
      </c>
      <c r="G170" s="303"/>
      <c r="H170" s="303" t="s">
        <v>1648</v>
      </c>
      <c r="I170" s="303" t="s">
        <v>1584</v>
      </c>
      <c r="J170" s="303">
        <v>50</v>
      </c>
      <c r="K170" s="346"/>
    </row>
    <row r="171" ht="15" customHeight="1">
      <c r="B171" s="325"/>
      <c r="C171" s="303" t="s">
        <v>1590</v>
      </c>
      <c r="D171" s="303"/>
      <c r="E171" s="303"/>
      <c r="F171" s="324" t="s">
        <v>1582</v>
      </c>
      <c r="G171" s="303"/>
      <c r="H171" s="303" t="s">
        <v>1648</v>
      </c>
      <c r="I171" s="303" t="s">
        <v>1592</v>
      </c>
      <c r="J171" s="303"/>
      <c r="K171" s="346"/>
    </row>
    <row r="172" ht="15" customHeight="1">
      <c r="B172" s="325"/>
      <c r="C172" s="303" t="s">
        <v>1601</v>
      </c>
      <c r="D172" s="303"/>
      <c r="E172" s="303"/>
      <c r="F172" s="324" t="s">
        <v>1588</v>
      </c>
      <c r="G172" s="303"/>
      <c r="H172" s="303" t="s">
        <v>1648</v>
      </c>
      <c r="I172" s="303" t="s">
        <v>1584</v>
      </c>
      <c r="J172" s="303">
        <v>50</v>
      </c>
      <c r="K172" s="346"/>
    </row>
    <row r="173" ht="15" customHeight="1">
      <c r="B173" s="325"/>
      <c r="C173" s="303" t="s">
        <v>1609</v>
      </c>
      <c r="D173" s="303"/>
      <c r="E173" s="303"/>
      <c r="F173" s="324" t="s">
        <v>1588</v>
      </c>
      <c r="G173" s="303"/>
      <c r="H173" s="303" t="s">
        <v>1648</v>
      </c>
      <c r="I173" s="303" t="s">
        <v>1584</v>
      </c>
      <c r="J173" s="303">
        <v>50</v>
      </c>
      <c r="K173" s="346"/>
    </row>
    <row r="174" ht="15" customHeight="1">
      <c r="B174" s="325"/>
      <c r="C174" s="303" t="s">
        <v>1607</v>
      </c>
      <c r="D174" s="303"/>
      <c r="E174" s="303"/>
      <c r="F174" s="324" t="s">
        <v>1588</v>
      </c>
      <c r="G174" s="303"/>
      <c r="H174" s="303" t="s">
        <v>1648</v>
      </c>
      <c r="I174" s="303" t="s">
        <v>1584</v>
      </c>
      <c r="J174" s="303">
        <v>50</v>
      </c>
      <c r="K174" s="346"/>
    </row>
    <row r="175" ht="15" customHeight="1">
      <c r="B175" s="325"/>
      <c r="C175" s="303" t="s">
        <v>128</v>
      </c>
      <c r="D175" s="303"/>
      <c r="E175" s="303"/>
      <c r="F175" s="324" t="s">
        <v>1582</v>
      </c>
      <c r="G175" s="303"/>
      <c r="H175" s="303" t="s">
        <v>1649</v>
      </c>
      <c r="I175" s="303" t="s">
        <v>1650</v>
      </c>
      <c r="J175" s="303"/>
      <c r="K175" s="346"/>
    </row>
    <row r="176" ht="15" customHeight="1">
      <c r="B176" s="325"/>
      <c r="C176" s="303" t="s">
        <v>58</v>
      </c>
      <c r="D176" s="303"/>
      <c r="E176" s="303"/>
      <c r="F176" s="324" t="s">
        <v>1582</v>
      </c>
      <c r="G176" s="303"/>
      <c r="H176" s="303" t="s">
        <v>1651</v>
      </c>
      <c r="I176" s="303" t="s">
        <v>1652</v>
      </c>
      <c r="J176" s="303">
        <v>1</v>
      </c>
      <c r="K176" s="346"/>
    </row>
    <row r="177" ht="15" customHeight="1">
      <c r="B177" s="325"/>
      <c r="C177" s="303" t="s">
        <v>54</v>
      </c>
      <c r="D177" s="303"/>
      <c r="E177" s="303"/>
      <c r="F177" s="324" t="s">
        <v>1582</v>
      </c>
      <c r="G177" s="303"/>
      <c r="H177" s="303" t="s">
        <v>1653</v>
      </c>
      <c r="I177" s="303" t="s">
        <v>1584</v>
      </c>
      <c r="J177" s="303">
        <v>20</v>
      </c>
      <c r="K177" s="346"/>
    </row>
    <row r="178" ht="15" customHeight="1">
      <c r="B178" s="325"/>
      <c r="C178" s="303" t="s">
        <v>129</v>
      </c>
      <c r="D178" s="303"/>
      <c r="E178" s="303"/>
      <c r="F178" s="324" t="s">
        <v>1582</v>
      </c>
      <c r="G178" s="303"/>
      <c r="H178" s="303" t="s">
        <v>1654</v>
      </c>
      <c r="I178" s="303" t="s">
        <v>1584</v>
      </c>
      <c r="J178" s="303">
        <v>255</v>
      </c>
      <c r="K178" s="346"/>
    </row>
    <row r="179" ht="15" customHeight="1">
      <c r="B179" s="325"/>
      <c r="C179" s="303" t="s">
        <v>130</v>
      </c>
      <c r="D179" s="303"/>
      <c r="E179" s="303"/>
      <c r="F179" s="324" t="s">
        <v>1582</v>
      </c>
      <c r="G179" s="303"/>
      <c r="H179" s="303" t="s">
        <v>1547</v>
      </c>
      <c r="I179" s="303" t="s">
        <v>1584</v>
      </c>
      <c r="J179" s="303">
        <v>10</v>
      </c>
      <c r="K179" s="346"/>
    </row>
    <row r="180" ht="15" customHeight="1">
      <c r="B180" s="325"/>
      <c r="C180" s="303" t="s">
        <v>131</v>
      </c>
      <c r="D180" s="303"/>
      <c r="E180" s="303"/>
      <c r="F180" s="324" t="s">
        <v>1582</v>
      </c>
      <c r="G180" s="303"/>
      <c r="H180" s="303" t="s">
        <v>1655</v>
      </c>
      <c r="I180" s="303" t="s">
        <v>1616</v>
      </c>
      <c r="J180" s="303"/>
      <c r="K180" s="346"/>
    </row>
    <row r="181" ht="15" customHeight="1">
      <c r="B181" s="325"/>
      <c r="C181" s="303" t="s">
        <v>1656</v>
      </c>
      <c r="D181" s="303"/>
      <c r="E181" s="303"/>
      <c r="F181" s="324" t="s">
        <v>1582</v>
      </c>
      <c r="G181" s="303"/>
      <c r="H181" s="303" t="s">
        <v>1657</v>
      </c>
      <c r="I181" s="303" t="s">
        <v>1616</v>
      </c>
      <c r="J181" s="303"/>
      <c r="K181" s="346"/>
    </row>
    <row r="182" ht="15" customHeight="1">
      <c r="B182" s="325"/>
      <c r="C182" s="303" t="s">
        <v>1645</v>
      </c>
      <c r="D182" s="303"/>
      <c r="E182" s="303"/>
      <c r="F182" s="324" t="s">
        <v>1582</v>
      </c>
      <c r="G182" s="303"/>
      <c r="H182" s="303" t="s">
        <v>1658</v>
      </c>
      <c r="I182" s="303" t="s">
        <v>1616</v>
      </c>
      <c r="J182" s="303"/>
      <c r="K182" s="346"/>
    </row>
    <row r="183" ht="15" customHeight="1">
      <c r="B183" s="325"/>
      <c r="C183" s="303" t="s">
        <v>133</v>
      </c>
      <c r="D183" s="303"/>
      <c r="E183" s="303"/>
      <c r="F183" s="324" t="s">
        <v>1588</v>
      </c>
      <c r="G183" s="303"/>
      <c r="H183" s="303" t="s">
        <v>1659</v>
      </c>
      <c r="I183" s="303" t="s">
        <v>1584</v>
      </c>
      <c r="J183" s="303">
        <v>50</v>
      </c>
      <c r="K183" s="346"/>
    </row>
    <row r="184" ht="15" customHeight="1">
      <c r="B184" s="325"/>
      <c r="C184" s="303" t="s">
        <v>1660</v>
      </c>
      <c r="D184" s="303"/>
      <c r="E184" s="303"/>
      <c r="F184" s="324" t="s">
        <v>1588</v>
      </c>
      <c r="G184" s="303"/>
      <c r="H184" s="303" t="s">
        <v>1661</v>
      </c>
      <c r="I184" s="303" t="s">
        <v>1662</v>
      </c>
      <c r="J184" s="303"/>
      <c r="K184" s="346"/>
    </row>
    <row r="185" ht="15" customHeight="1">
      <c r="B185" s="325"/>
      <c r="C185" s="303" t="s">
        <v>1663</v>
      </c>
      <c r="D185" s="303"/>
      <c r="E185" s="303"/>
      <c r="F185" s="324" t="s">
        <v>1588</v>
      </c>
      <c r="G185" s="303"/>
      <c r="H185" s="303" t="s">
        <v>1664</v>
      </c>
      <c r="I185" s="303" t="s">
        <v>1662</v>
      </c>
      <c r="J185" s="303"/>
      <c r="K185" s="346"/>
    </row>
    <row r="186" ht="15" customHeight="1">
      <c r="B186" s="325"/>
      <c r="C186" s="303" t="s">
        <v>1665</v>
      </c>
      <c r="D186" s="303"/>
      <c r="E186" s="303"/>
      <c r="F186" s="324" t="s">
        <v>1588</v>
      </c>
      <c r="G186" s="303"/>
      <c r="H186" s="303" t="s">
        <v>1666</v>
      </c>
      <c r="I186" s="303" t="s">
        <v>1662</v>
      </c>
      <c r="J186" s="303"/>
      <c r="K186" s="346"/>
    </row>
    <row r="187" ht="15" customHeight="1">
      <c r="B187" s="325"/>
      <c r="C187" s="358" t="s">
        <v>1667</v>
      </c>
      <c r="D187" s="303"/>
      <c r="E187" s="303"/>
      <c r="F187" s="324" t="s">
        <v>1588</v>
      </c>
      <c r="G187" s="303"/>
      <c r="H187" s="303" t="s">
        <v>1668</v>
      </c>
      <c r="I187" s="303" t="s">
        <v>1669</v>
      </c>
      <c r="J187" s="359" t="s">
        <v>1670</v>
      </c>
      <c r="K187" s="346"/>
    </row>
    <row r="188" ht="15" customHeight="1">
      <c r="B188" s="325"/>
      <c r="C188" s="309" t="s">
        <v>43</v>
      </c>
      <c r="D188" s="303"/>
      <c r="E188" s="303"/>
      <c r="F188" s="324" t="s">
        <v>1582</v>
      </c>
      <c r="G188" s="303"/>
      <c r="H188" s="299" t="s">
        <v>1671</v>
      </c>
      <c r="I188" s="303" t="s">
        <v>1672</v>
      </c>
      <c r="J188" s="303"/>
      <c r="K188" s="346"/>
    </row>
    <row r="189" ht="15" customHeight="1">
      <c r="B189" s="325"/>
      <c r="C189" s="309" t="s">
        <v>1673</v>
      </c>
      <c r="D189" s="303"/>
      <c r="E189" s="303"/>
      <c r="F189" s="324" t="s">
        <v>1582</v>
      </c>
      <c r="G189" s="303"/>
      <c r="H189" s="303" t="s">
        <v>1674</v>
      </c>
      <c r="I189" s="303" t="s">
        <v>1616</v>
      </c>
      <c r="J189" s="303"/>
      <c r="K189" s="346"/>
    </row>
    <row r="190" ht="15" customHeight="1">
      <c r="B190" s="325"/>
      <c r="C190" s="309" t="s">
        <v>1675</v>
      </c>
      <c r="D190" s="303"/>
      <c r="E190" s="303"/>
      <c r="F190" s="324" t="s">
        <v>1582</v>
      </c>
      <c r="G190" s="303"/>
      <c r="H190" s="303" t="s">
        <v>1676</v>
      </c>
      <c r="I190" s="303" t="s">
        <v>1616</v>
      </c>
      <c r="J190" s="303"/>
      <c r="K190" s="346"/>
    </row>
    <row r="191" ht="15" customHeight="1">
      <c r="B191" s="325"/>
      <c r="C191" s="309" t="s">
        <v>1677</v>
      </c>
      <c r="D191" s="303"/>
      <c r="E191" s="303"/>
      <c r="F191" s="324" t="s">
        <v>1588</v>
      </c>
      <c r="G191" s="303"/>
      <c r="H191" s="303" t="s">
        <v>1678</v>
      </c>
      <c r="I191" s="303" t="s">
        <v>1616</v>
      </c>
      <c r="J191" s="303"/>
      <c r="K191" s="346"/>
    </row>
    <row r="192" ht="15" customHeight="1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ht="18.75" customHeight="1">
      <c r="B193" s="299"/>
      <c r="C193" s="303"/>
      <c r="D193" s="303"/>
      <c r="E193" s="303"/>
      <c r="F193" s="324"/>
      <c r="G193" s="303"/>
      <c r="H193" s="303"/>
      <c r="I193" s="303"/>
      <c r="J193" s="303"/>
      <c r="K193" s="299"/>
    </row>
    <row r="194" ht="18.75" customHeight="1">
      <c r="B194" s="299"/>
      <c r="C194" s="303"/>
      <c r="D194" s="303"/>
      <c r="E194" s="303"/>
      <c r="F194" s="324"/>
      <c r="G194" s="303"/>
      <c r="H194" s="303"/>
      <c r="I194" s="303"/>
      <c r="J194" s="303"/>
      <c r="K194" s="299"/>
    </row>
    <row r="195" ht="18.75" customHeight="1">
      <c r="B195" s="310"/>
      <c r="C195" s="310"/>
      <c r="D195" s="310"/>
      <c r="E195" s="310"/>
      <c r="F195" s="310"/>
      <c r="G195" s="310"/>
      <c r="H195" s="310"/>
      <c r="I195" s="310"/>
      <c r="J195" s="310"/>
      <c r="K195" s="310"/>
    </row>
    <row r="196" ht="13.5">
      <c r="B196" s="289"/>
      <c r="C196" s="290"/>
      <c r="D196" s="290"/>
      <c r="E196" s="290"/>
      <c r="F196" s="290"/>
      <c r="G196" s="290"/>
      <c r="H196" s="290"/>
      <c r="I196" s="290"/>
      <c r="J196" s="290"/>
      <c r="K196" s="291"/>
    </row>
    <row r="197" ht="21">
      <c r="B197" s="292"/>
      <c r="C197" s="293" t="s">
        <v>1679</v>
      </c>
      <c r="D197" s="293"/>
      <c r="E197" s="293"/>
      <c r="F197" s="293"/>
      <c r="G197" s="293"/>
      <c r="H197" s="293"/>
      <c r="I197" s="293"/>
      <c r="J197" s="293"/>
      <c r="K197" s="294"/>
    </row>
    <row r="198" ht="25.5" customHeight="1">
      <c r="B198" s="292"/>
      <c r="C198" s="361" t="s">
        <v>1680</v>
      </c>
      <c r="D198" s="361"/>
      <c r="E198" s="361"/>
      <c r="F198" s="361" t="s">
        <v>1681</v>
      </c>
      <c r="G198" s="362"/>
      <c r="H198" s="361" t="s">
        <v>1682</v>
      </c>
      <c r="I198" s="361"/>
      <c r="J198" s="361"/>
      <c r="K198" s="294"/>
    </row>
    <row r="199" ht="5.25" customHeight="1">
      <c r="B199" s="325"/>
      <c r="C199" s="322"/>
      <c r="D199" s="322"/>
      <c r="E199" s="322"/>
      <c r="F199" s="322"/>
      <c r="G199" s="303"/>
      <c r="H199" s="322"/>
      <c r="I199" s="322"/>
      <c r="J199" s="322"/>
      <c r="K199" s="346"/>
    </row>
    <row r="200" ht="15" customHeight="1">
      <c r="B200" s="325"/>
      <c r="C200" s="303" t="s">
        <v>1672</v>
      </c>
      <c r="D200" s="303"/>
      <c r="E200" s="303"/>
      <c r="F200" s="324" t="s">
        <v>44</v>
      </c>
      <c r="G200" s="303"/>
      <c r="H200" s="303" t="s">
        <v>1683</v>
      </c>
      <c r="I200" s="303"/>
      <c r="J200" s="303"/>
      <c r="K200" s="346"/>
    </row>
    <row r="201" ht="15" customHeight="1">
      <c r="B201" s="325"/>
      <c r="C201" s="331"/>
      <c r="D201" s="303"/>
      <c r="E201" s="303"/>
      <c r="F201" s="324" t="s">
        <v>45</v>
      </c>
      <c r="G201" s="303"/>
      <c r="H201" s="303" t="s">
        <v>1684</v>
      </c>
      <c r="I201" s="303"/>
      <c r="J201" s="303"/>
      <c r="K201" s="346"/>
    </row>
    <row r="202" ht="15" customHeight="1">
      <c r="B202" s="325"/>
      <c r="C202" s="331"/>
      <c r="D202" s="303"/>
      <c r="E202" s="303"/>
      <c r="F202" s="324" t="s">
        <v>48</v>
      </c>
      <c r="G202" s="303"/>
      <c r="H202" s="303" t="s">
        <v>1685</v>
      </c>
      <c r="I202" s="303"/>
      <c r="J202" s="303"/>
      <c r="K202" s="346"/>
    </row>
    <row r="203" ht="15" customHeight="1">
      <c r="B203" s="325"/>
      <c r="C203" s="303"/>
      <c r="D203" s="303"/>
      <c r="E203" s="303"/>
      <c r="F203" s="324" t="s">
        <v>46</v>
      </c>
      <c r="G203" s="303"/>
      <c r="H203" s="303" t="s">
        <v>1686</v>
      </c>
      <c r="I203" s="303"/>
      <c r="J203" s="303"/>
      <c r="K203" s="346"/>
    </row>
    <row r="204" ht="15" customHeight="1">
      <c r="B204" s="325"/>
      <c r="C204" s="303"/>
      <c r="D204" s="303"/>
      <c r="E204" s="303"/>
      <c r="F204" s="324" t="s">
        <v>47</v>
      </c>
      <c r="G204" s="303"/>
      <c r="H204" s="303" t="s">
        <v>1687</v>
      </c>
      <c r="I204" s="303"/>
      <c r="J204" s="303"/>
      <c r="K204" s="346"/>
    </row>
    <row r="205" ht="15" customHeight="1">
      <c r="B205" s="325"/>
      <c r="C205" s="303"/>
      <c r="D205" s="303"/>
      <c r="E205" s="303"/>
      <c r="F205" s="324"/>
      <c r="G205" s="303"/>
      <c r="H205" s="303"/>
      <c r="I205" s="303"/>
      <c r="J205" s="303"/>
      <c r="K205" s="346"/>
    </row>
    <row r="206" ht="15" customHeight="1">
      <c r="B206" s="325"/>
      <c r="C206" s="303" t="s">
        <v>1628</v>
      </c>
      <c r="D206" s="303"/>
      <c r="E206" s="303"/>
      <c r="F206" s="324" t="s">
        <v>80</v>
      </c>
      <c r="G206" s="303"/>
      <c r="H206" s="303" t="s">
        <v>1688</v>
      </c>
      <c r="I206" s="303"/>
      <c r="J206" s="303"/>
      <c r="K206" s="346"/>
    </row>
    <row r="207" ht="15" customHeight="1">
      <c r="B207" s="325"/>
      <c r="C207" s="331"/>
      <c r="D207" s="303"/>
      <c r="E207" s="303"/>
      <c r="F207" s="324" t="s">
        <v>1525</v>
      </c>
      <c r="G207" s="303"/>
      <c r="H207" s="303" t="s">
        <v>1526</v>
      </c>
      <c r="I207" s="303"/>
      <c r="J207" s="303"/>
      <c r="K207" s="346"/>
    </row>
    <row r="208" ht="15" customHeight="1">
      <c r="B208" s="325"/>
      <c r="C208" s="303"/>
      <c r="D208" s="303"/>
      <c r="E208" s="303"/>
      <c r="F208" s="324" t="s">
        <v>1523</v>
      </c>
      <c r="G208" s="303"/>
      <c r="H208" s="303" t="s">
        <v>1689</v>
      </c>
      <c r="I208" s="303"/>
      <c r="J208" s="303"/>
      <c r="K208" s="346"/>
    </row>
    <row r="209" ht="15" customHeight="1">
      <c r="B209" s="363"/>
      <c r="C209" s="331"/>
      <c r="D209" s="331"/>
      <c r="E209" s="331"/>
      <c r="F209" s="324" t="s">
        <v>1527</v>
      </c>
      <c r="G209" s="309"/>
      <c r="H209" s="350" t="s">
        <v>1528</v>
      </c>
      <c r="I209" s="350"/>
      <c r="J209" s="350"/>
      <c r="K209" s="364"/>
    </row>
    <row r="210" ht="15" customHeight="1">
      <c r="B210" s="363"/>
      <c r="C210" s="331"/>
      <c r="D210" s="331"/>
      <c r="E210" s="331"/>
      <c r="F210" s="324" t="s">
        <v>1529</v>
      </c>
      <c r="G210" s="309"/>
      <c r="H210" s="350" t="s">
        <v>1494</v>
      </c>
      <c r="I210" s="350"/>
      <c r="J210" s="350"/>
      <c r="K210" s="364"/>
    </row>
    <row r="211" ht="15" customHeight="1">
      <c r="B211" s="363"/>
      <c r="C211" s="331"/>
      <c r="D211" s="331"/>
      <c r="E211" s="331"/>
      <c r="F211" s="365"/>
      <c r="G211" s="309"/>
      <c r="H211" s="366"/>
      <c r="I211" s="366"/>
      <c r="J211" s="366"/>
      <c r="K211" s="364"/>
    </row>
    <row r="212" ht="15" customHeight="1">
      <c r="B212" s="363"/>
      <c r="C212" s="303" t="s">
        <v>1652</v>
      </c>
      <c r="D212" s="331"/>
      <c r="E212" s="331"/>
      <c r="F212" s="324">
        <v>1</v>
      </c>
      <c r="G212" s="309"/>
      <c r="H212" s="350" t="s">
        <v>1690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24">
        <v>2</v>
      </c>
      <c r="G213" s="309"/>
      <c r="H213" s="350" t="s">
        <v>1691</v>
      </c>
      <c r="I213" s="350"/>
      <c r="J213" s="350"/>
      <c r="K213" s="364"/>
    </row>
    <row r="214" ht="15" customHeight="1">
      <c r="B214" s="363"/>
      <c r="C214" s="331"/>
      <c r="D214" s="331"/>
      <c r="E214" s="331"/>
      <c r="F214" s="324">
        <v>3</v>
      </c>
      <c r="G214" s="309"/>
      <c r="H214" s="350" t="s">
        <v>1692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4</v>
      </c>
      <c r="G215" s="309"/>
      <c r="H215" s="350" t="s">
        <v>1693</v>
      </c>
      <c r="I215" s="350"/>
      <c r="J215" s="350"/>
      <c r="K215" s="364"/>
    </row>
    <row r="216" ht="12.75" customHeight="1">
      <c r="B216" s="367"/>
      <c r="C216" s="368"/>
      <c r="D216" s="368"/>
      <c r="E216" s="368"/>
      <c r="F216" s="368"/>
      <c r="G216" s="368"/>
      <c r="H216" s="368"/>
      <c r="I216" s="368"/>
      <c r="J216" s="368"/>
      <c r="K216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BARBORAKYKOEFDD\barborakyskova</dc:creator>
  <cp:lastModifiedBy>BARBORAKYKOEFDD\barborakyskova</cp:lastModifiedBy>
  <dcterms:created xsi:type="dcterms:W3CDTF">2018-06-14T04:12:24Z</dcterms:created>
  <dcterms:modified xsi:type="dcterms:W3CDTF">2018-06-14T04:12:30Z</dcterms:modified>
</cp:coreProperties>
</file>